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C:\Users\user1\Downloads\"/>
    </mc:Choice>
  </mc:AlternateContent>
  <xr:revisionPtr revIDLastSave="0" documentId="13_ncr:1_{3BE0E944-2617-45A8-ABBF-46B0E087996A}" xr6:coauthVersionLast="47" xr6:coauthVersionMax="47" xr10:uidLastSave="{00000000-0000-0000-0000-000000000000}"/>
  <bookViews>
    <workbookView xWindow="-104" yWindow="-104" windowWidth="22326" windowHeight="12050" firstSheet="3" activeTab="3" xr2:uid="{00000000-000D-0000-FFFF-FFFF00000000}"/>
  </bookViews>
  <sheets>
    <sheet name="Du tru ban dau" sheetId="1" state="hidden" r:id="rId1"/>
    <sheet name="De xuat dieu chinh" sheetId="2" state="hidden" r:id="rId2"/>
    <sheet name="Kinh phi dieu chinh" sheetId="3" state="hidden" r:id="rId3"/>
    <sheet name="Kinh phi " sheetId="5" r:id="rId4"/>
    <sheet name="Dinh muc" sheetId="4" r:id="rId5"/>
  </sheets>
  <definedNames>
    <definedName name="loai_1" localSheetId="3">'Kinh phi '!$L$2</definedName>
    <definedName name="loai_1_name" localSheetId="3">'Kinh phi '!$L$3</definedName>
    <definedName name="_xlnm.Print_Area" localSheetId="3">'Kinh phi '!$A$1:$H$32</definedName>
  </definedNames>
  <calcPr calcId="191029" concurrentCalc="0"/>
</workbook>
</file>

<file path=xl/calcChain.xml><?xml version="1.0" encoding="utf-8"?>
<calcChain xmlns="http://schemas.openxmlformats.org/spreadsheetml/2006/main">
  <c r="G12" i="5" l="1"/>
  <c r="G18" i="5"/>
  <c r="G19" i="5"/>
  <c r="G17" i="5"/>
  <c r="G16" i="5"/>
  <c r="G21" i="5"/>
  <c r="G22" i="5"/>
  <c r="G20" i="5"/>
  <c r="G14" i="5"/>
  <c r="G9" i="5"/>
  <c r="E15" i="5"/>
  <c r="G15" i="5"/>
  <c r="G8" i="5"/>
  <c r="G23" i="5"/>
  <c r="E9" i="4"/>
  <c r="E8" i="4"/>
  <c r="E10" i="4"/>
  <c r="E11" i="4"/>
  <c r="F11" i="4"/>
  <c r="F10" i="4"/>
  <c r="F9" i="4"/>
  <c r="F8" i="4"/>
  <c r="F14" i="3"/>
  <c r="F15" i="3"/>
  <c r="F17" i="3"/>
  <c r="F18" i="3"/>
  <c r="F20" i="3"/>
  <c r="F21" i="3"/>
  <c r="F24" i="3"/>
  <c r="F25" i="3"/>
  <c r="F26" i="3"/>
  <c r="F28" i="3"/>
  <c r="F29" i="3"/>
  <c r="F30" i="3"/>
  <c r="F32" i="3"/>
  <c r="F33" i="3"/>
  <c r="F34" i="3"/>
  <c r="F36" i="3"/>
  <c r="F37" i="3"/>
  <c r="F38" i="3"/>
  <c r="F11" i="3"/>
  <c r="F41" i="3"/>
  <c r="F42" i="3"/>
  <c r="F43" i="3"/>
  <c r="F44" i="3"/>
  <c r="F45" i="3"/>
  <c r="F48" i="3"/>
  <c r="F49" i="3"/>
  <c r="F39" i="3"/>
  <c r="F56" i="3"/>
  <c r="F57" i="3"/>
  <c r="F58" i="3"/>
  <c r="F59" i="3"/>
  <c r="F60" i="3"/>
  <c r="F62" i="3"/>
  <c r="F63" i="3"/>
  <c r="F53" i="3"/>
  <c r="F64" i="3"/>
  <c r="F54" i="3"/>
  <c r="F35" i="3"/>
  <c r="F22" i="3"/>
  <c r="F14" i="2"/>
  <c r="F15" i="2"/>
  <c r="F17" i="2"/>
  <c r="F18" i="2"/>
  <c r="F20" i="2"/>
  <c r="F21" i="2"/>
  <c r="F24" i="2"/>
  <c r="F25" i="2"/>
  <c r="F26" i="2"/>
  <c r="F28" i="2"/>
  <c r="F29" i="2"/>
  <c r="F30" i="2"/>
  <c r="F32" i="2"/>
  <c r="F33" i="2"/>
  <c r="F34" i="2"/>
  <c r="F36" i="2"/>
  <c r="F37" i="2"/>
  <c r="F38" i="2"/>
  <c r="F11" i="2"/>
  <c r="F41" i="2"/>
  <c r="F42" i="2"/>
  <c r="F43" i="2"/>
  <c r="F44" i="2"/>
  <c r="F45" i="2"/>
  <c r="F48" i="2"/>
  <c r="F49" i="2"/>
  <c r="F39" i="2"/>
  <c r="F56" i="2"/>
  <c r="F57" i="2"/>
  <c r="F58" i="2"/>
  <c r="F59" i="2"/>
  <c r="F60" i="2"/>
  <c r="F62" i="2"/>
  <c r="F63" i="2"/>
  <c r="F53" i="2"/>
  <c r="F64" i="2"/>
  <c r="F54" i="2"/>
  <c r="F35" i="2"/>
  <c r="F22" i="2"/>
  <c r="F12" i="1"/>
  <c r="F13" i="1"/>
  <c r="F14" i="1"/>
  <c r="F11" i="1"/>
  <c r="F17" i="1"/>
  <c r="F18" i="1"/>
  <c r="F20" i="1"/>
  <c r="F21" i="1"/>
  <c r="F15" i="1"/>
  <c r="F28" i="1"/>
  <c r="F29" i="1"/>
  <c r="F30" i="1"/>
  <c r="F31" i="1"/>
  <c r="F32" i="1"/>
  <c r="F33" i="1"/>
  <c r="F35" i="1"/>
  <c r="F36" i="1"/>
  <c r="F26" i="1"/>
  <c r="F37" i="1"/>
  <c r="F27" i="1"/>
  <c r="G11" i="1"/>
</calcChain>
</file>

<file path=xl/sharedStrings.xml><?xml version="1.0" encoding="utf-8"?>
<sst xmlns="http://schemas.openxmlformats.org/spreadsheetml/2006/main" count="355" uniqueCount="167">
  <si>
    <t>DỰ TOÁN KINH PHÍ ĐỀ TÀI KH&amp;CN</t>
  </si>
  <si>
    <r>
      <rPr>
        <sz val="12"/>
        <color theme="1"/>
        <rFont val="Times New Roman"/>
        <charset val="134"/>
      </rPr>
      <t xml:space="preserve">Tên đề tài: </t>
    </r>
    <r>
      <rPr>
        <b/>
        <sz val="12"/>
        <color theme="1"/>
        <rFont val="Times New Roman"/>
        <charset val="134"/>
      </rPr>
      <t>Khảo sát và đánh giá nhu cầu tuyển dụng của doanh nghiệp</t>
    </r>
  </si>
  <si>
    <t xml:space="preserve">Tổng kinh phí: </t>
  </si>
  <si>
    <t>Chủ nhiệm: PGS.TS. Hồ Quốc Bằng</t>
  </si>
  <si>
    <t>Thời gian thực hiện: Tháng 02/2023 đến tháng 08/2023</t>
  </si>
  <si>
    <t>ĐVT: đồng</t>
  </si>
  <si>
    <t>TT</t>
  </si>
  <si>
    <t>Nội dung</t>
  </si>
  <si>
    <t>Định mức</t>
  </si>
  <si>
    <t xml:space="preserve">Số người </t>
  </si>
  <si>
    <t xml:space="preserve">Số ngày </t>
  </si>
  <si>
    <t>Thành tiền</t>
  </si>
  <si>
    <t>Ghi chú</t>
  </si>
  <si>
    <t>Tiền công lao động trực tiếp</t>
  </si>
  <si>
    <t>1.1</t>
  </si>
  <si>
    <t xml:space="preserve">Chủ nhiệm </t>
  </si>
  <si>
    <t>1.2</t>
  </si>
  <si>
    <t>Thành viên chính</t>
  </si>
  <si>
    <t>1.3</t>
  </si>
  <si>
    <t xml:space="preserve">Thành viên </t>
  </si>
  <si>
    <t>Khoản 3: Chi khác</t>
  </si>
  <si>
    <t>2.1</t>
  </si>
  <si>
    <t>Chi điều tra khảo sát</t>
  </si>
  <si>
    <t>Xây dựng phương án điều tra và lập mẫu phiếu</t>
  </si>
  <si>
    <t>Rà soát, lập danh sách, thu thập số liệu</t>
  </si>
  <si>
    <t>Chi cho đối tượng cung cấp thông tin</t>
  </si>
  <si>
    <t>Chi cho đối tượng cung cấp thông tin ngoài nhà nước</t>
  </si>
  <si>
    <t>Theo số lượng thực tế</t>
  </si>
  <si>
    <t>Chi cho đối tượng cung cấp thông tin nhà nước</t>
  </si>
  <si>
    <t>Xử lý kết quả</t>
  </si>
  <si>
    <t>Nghiệm thu, kiểm tra, đánh mã số, làm sạch và hoàn thiện phiếu điều tra</t>
  </si>
  <si>
    <t>Khoán 7% của điều tra viên</t>
  </si>
  <si>
    <t>Xây phần mềm tin học; nhập tin và xử lý số liệu</t>
  </si>
  <si>
    <t xml:space="preserve">Khoán, theo báo giá của thầy Duy </t>
  </si>
  <si>
    <t>2.2</t>
  </si>
  <si>
    <t>Văn phòng phẩm, thông tin liên lạc, xăng xe…</t>
  </si>
  <si>
    <t>Khoản 4: Quản lý chung</t>
  </si>
  <si>
    <t>(Tối đa là 5% của tổng 03 khoản trên và không quá 300 triệu đồng)</t>
  </si>
  <si>
    <t>Họp Hội đồng nghiệm thu</t>
  </si>
  <si>
    <t>Theo thực tế triển khai</t>
  </si>
  <si>
    <t>Chủ tịch</t>
  </si>
  <si>
    <t>Phó Chủ tịch</t>
  </si>
  <si>
    <t>Ủy viên</t>
  </si>
  <si>
    <t>Thư ký hành chính</t>
  </si>
  <si>
    <t>Đại biểu được mời tham dự</t>
  </si>
  <si>
    <t>Nhận xét đánh giá</t>
  </si>
  <si>
    <t>Ủy viên hội đồng</t>
  </si>
  <si>
    <t>Ủy viên phản biện</t>
  </si>
  <si>
    <t>Tổng cộng (1+2+3+4)</t>
  </si>
  <si>
    <t xml:space="preserve">Cơ quan chủ quản </t>
  </si>
  <si>
    <t>Chủ nhiệm</t>
  </si>
  <si>
    <t>TL. GIÁM ĐỐC
TRƯỞNG BAN BAN KH&amp;CN</t>
  </si>
  <si>
    <t>DỰ TOÁN KINH PHÍ ĐỀ TÀI KH&amp;CN LẦN 2</t>
  </si>
  <si>
    <t>Số lượng</t>
  </si>
  <si>
    <t>Nội dung I: TỔNG QUAN TÌNH HÌNH NGHIÊN CỨU TRONG, NGOÀI NƯỚC VÀ SỰ CẦN THIẾT CỦA VIỆC THỰC HIỆN ĐỀ TÀI</t>
  </si>
  <si>
    <t>1.1.1</t>
  </si>
  <si>
    <t>1.1. Tổng quan tình hình nghiên cứu, khảo sát trên thế giới về nhu cầu tuyển dụng lao động</t>
  </si>
  <si>
    <t>TVC</t>
  </si>
  <si>
    <t>TV</t>
  </si>
  <si>
    <t>1.1.2</t>
  </si>
  <si>
    <t xml:space="preserve">1.2. Tổng quan tình hình nghiên cứu, khảo sát về nhu cầu tuyển dụng lao động trong nước </t>
  </si>
  <si>
    <t>Nội dung II: MỤC  TIÊU CỦA ĐỀ TÀI, PHƯƠNG PHÁP NGHIÊN CỨU</t>
  </si>
  <si>
    <t>Nội dung III: KẾT QUẢ ĐẠT ĐƯỢC (Phân tích, tổng hợp và đánh giá)</t>
  </si>
  <si>
    <t>1.3.1</t>
  </si>
  <si>
    <t>3.1. Nghiên cứu, phân tích, đánh giá các đặc điểm của doanh nghiệp</t>
  </si>
  <si>
    <t>CNĐT</t>
  </si>
  <si>
    <t xml:space="preserve">TV </t>
  </si>
  <si>
    <t>1.3.2</t>
  </si>
  <si>
    <t>3.2. Nghiên cứu, phân tích, đánh giá xu hướng tuyển dụng của doanh nghiệp</t>
  </si>
  <si>
    <t>1.3.3</t>
  </si>
  <si>
    <t>3.3. Nghiên cứu, phân tích, đánh giá các yêu cầu ở ứng viên</t>
  </si>
  <si>
    <t>1.4</t>
  </si>
  <si>
    <t>Nội dung IV: BÁO CÁO TỔNG KẾT</t>
  </si>
  <si>
    <t>Chi khác</t>
  </si>
  <si>
    <t>2.1.1</t>
  </si>
  <si>
    <t>Lập bảng hỏi</t>
  </si>
  <si>
    <t>2.1.2</t>
  </si>
  <si>
    <t>Thiết kế bảng hỏi trực tuyến</t>
  </si>
  <si>
    <t>15% chi lập bảng hỏi</t>
  </si>
  <si>
    <t>2.1.3</t>
  </si>
  <si>
    <t>Khảo sát thử nghiệm: Chi cho điều tra viên rà soát, lập danh sách, thu thập số liệu và điều chỉnh bảng hỏi</t>
  </si>
  <si>
    <t>2.1.4</t>
  </si>
  <si>
    <t>Khảo sát thực tế</t>
  </si>
  <si>
    <t>Báo thanh niên phụ trách</t>
  </si>
  <si>
    <t>2.2.1</t>
  </si>
  <si>
    <t>2.2.2</t>
  </si>
  <si>
    <t>Nhập tin và xử lý số liệu (Nhập liệu có cấu trúc)</t>
  </si>
  <si>
    <t>50 trường thông tin x 2.000 phiếu</t>
  </si>
  <si>
    <t>2.3</t>
  </si>
  <si>
    <t>2.3.1</t>
  </si>
  <si>
    <t>In ấn, photocopy đề tài, báo cáo tổng kết,…</t>
  </si>
  <si>
    <t>Thực tế</t>
  </si>
  <si>
    <t>2.3.2</t>
  </si>
  <si>
    <t>Văn phòng phẩm, thông tin liên lạc,…</t>
  </si>
  <si>
    <t>Quản lý chung</t>
  </si>
  <si>
    <t>3.1</t>
  </si>
  <si>
    <t>3.1.1</t>
  </si>
  <si>
    <t>3.1.2</t>
  </si>
  <si>
    <t>3.1.3</t>
  </si>
  <si>
    <t>3.1.4</t>
  </si>
  <si>
    <t>3.1.5</t>
  </si>
  <si>
    <t>3.2</t>
  </si>
  <si>
    <t>3.2.1</t>
  </si>
  <si>
    <t>3.2.2</t>
  </si>
  <si>
    <t>DỰ TOÁN KINH PHÍ ĐỀ TÀI KH&amp;CN LẦN 3</t>
  </si>
  <si>
    <t>Đơn vị</t>
  </si>
  <si>
    <t>công</t>
  </si>
  <si>
    <t>Xây dựng bảng hỏi</t>
  </si>
  <si>
    <t>15% chi xây dựng bảng hỏi</t>
  </si>
  <si>
    <t xml:space="preserve">BẢNG TÍNH HỆ SỐ TIỀN CÔNG </t>
  </si>
  <si>
    <t>Dự toán tiền công tính theo TT 55/2015/TTLT-BTC-BKHCN ngày 22/4/2015 
với hệ số tiền công tính theo công văn số 1567/ĐHQG-KHCN ngày 04 tháng 9 năm 2015</t>
  </si>
  <si>
    <t>Stt</t>
  </si>
  <si>
    <t>Chức danh</t>
  </si>
  <si>
    <t xml:space="preserve">Hệ số 
lương (Lcs) </t>
  </si>
  <si>
    <t>Hệ số tiền công ngày 
(Hstcn)</t>
  </si>
  <si>
    <t>Lương ngày (Tn)</t>
  </si>
  <si>
    <t>Lương tháng (Lt)</t>
  </si>
  <si>
    <t>(1)</t>
  </si>
  <si>
    <t>(2)</t>
  </si>
  <si>
    <t>(3)</t>
  </si>
  <si>
    <t>(4)</t>
  </si>
  <si>
    <t>(5) =(3)*(4)</t>
  </si>
  <si>
    <t>(6)=(5)*22</t>
  </si>
  <si>
    <t>Chủ nhiệm nhiệm vụ</t>
  </si>
  <si>
    <t>Thành viên thực hiện chính;
thư kí khoa học</t>
  </si>
  <si>
    <t>Thành viên</t>
  </si>
  <si>
    <t>Kỹ thuật viên, nhân viên hỗ trợ</t>
  </si>
  <si>
    <t>Ghi chú: Dự toán tiền công trực tiếp đối với từng chức danh được tính theo công thức và định mức sau:</t>
  </si>
  <si>
    <t>Tc = Lcs * Hsctn * Snc</t>
  </si>
  <si>
    <t>Trong đó:</t>
  </si>
  <si>
    <r>
      <rPr>
        <b/>
        <sz val="13"/>
        <color theme="1"/>
        <rFont val="Times New Roman"/>
        <charset val="134"/>
      </rPr>
      <t>Tc:</t>
    </r>
    <r>
      <rPr>
        <sz val="13"/>
        <color theme="1"/>
        <rFont val="Times New Roman"/>
        <charset val="134"/>
      </rPr>
      <t xml:space="preserve"> Dự toán tiền công chức danh</t>
    </r>
  </si>
  <si>
    <r>
      <rPr>
        <b/>
        <sz val="13"/>
        <color theme="1"/>
        <rFont val="Times New Roman"/>
        <charset val="134"/>
      </rPr>
      <t>Lcs:</t>
    </r>
    <r>
      <rPr>
        <sz val="13"/>
        <color theme="1"/>
        <rFont val="Times New Roman"/>
        <charset val="134"/>
      </rPr>
      <t xml:space="preserve"> Lương cơ sở do Nhà nước quy định</t>
    </r>
  </si>
  <si>
    <r>
      <rPr>
        <b/>
        <sz val="13"/>
        <color theme="1"/>
        <rFont val="Times New Roman"/>
        <charset val="134"/>
      </rPr>
      <t>Hstcn:</t>
    </r>
    <r>
      <rPr>
        <sz val="13"/>
        <color theme="1"/>
        <rFont val="Times New Roman"/>
        <charset val="134"/>
      </rPr>
      <t xml:space="preserve"> Hệ số tiền công ngày tính theo lương cơ sở của từng chức danh </t>
    </r>
  </si>
  <si>
    <r>
      <rPr>
        <b/>
        <sz val="13"/>
        <color theme="1"/>
        <rFont val="Times New Roman"/>
        <charset val="134"/>
      </rPr>
      <t>Snc:</t>
    </r>
    <r>
      <rPr>
        <sz val="13"/>
        <color theme="1"/>
        <rFont val="Times New Roman"/>
        <charset val="134"/>
      </rPr>
      <t xml:space="preserve"> Số ngày công của từng chức danh</t>
    </r>
  </si>
  <si>
    <t>Nội dung I: Nghiên cứu, thực hiện khảo sát về nhu cầu của giảng viên trẻ tại ĐHQG-HCM tham gia Đề án 89, các khó khăn, vướng mắc, các nội dung cần hỗ trợ</t>
  </si>
  <si>
    <t>STT</t>
  </si>
  <si>
    <t>Chi cho điều tra viên khảo sát rà soát, lập danh sách, thu thập số liệu
(5 phiếu/ngày/người): 500 phiếu</t>
  </si>
  <si>
    <t>mức chi thành viên</t>
  </si>
  <si>
    <t>tối đa không quá 7% tiền công chi trả Điều tra viên</t>
  </si>
  <si>
    <t>Nội dung II: Nghiên cứu, xây dựng các giải pháp thúc đẩy triển khai hỗ trợ giảng viên trẻ tại ĐHQG-HCM theo Đề án 89</t>
  </si>
  <si>
    <t>15 trường thông tin x 500 phiếu</t>
  </si>
  <si>
    <t>trường thông tin</t>
  </si>
  <si>
    <t>(Lương cơ sở: 1.800.000đồng/tháng)</t>
  </si>
  <si>
    <t>Nghiên cứu phân tích kết quả khảo sát tình hình hỗ trợ các giảng viên tham gia Đề án 89</t>
  </si>
  <si>
    <t>Xây dựng các giải pháp thúc đẩy triển khai hỗ trợ giảng viên trẻ theo Đề án 89</t>
  </si>
  <si>
    <t>Cán bộ hỗ trợ</t>
  </si>
  <si>
    <t>Tổng cộng 1+2+3</t>
  </si>
  <si>
    <t>Chỉ đạo, giám sát thực hiện</t>
  </si>
  <si>
    <t>PHÓ GIÁM ĐỐC</t>
  </si>
  <si>
    <t>KT. TRƯỞNG BAN ĐÀO TẠO</t>
  </si>
  <si>
    <t>Người lập bảng</t>
  </si>
  <si>
    <t>Duyệt</t>
  </si>
  <si>
    <t>PHÓ TRƯỞNG BAN</t>
  </si>
  <si>
    <t>Nguyễn Minh Tâm</t>
  </si>
  <si>
    <t>Bùi Thị Thu Hiền</t>
  </si>
  <si>
    <t>Nguyễn Vũ Y Lan</t>
  </si>
  <si>
    <t>ĐẠI HỌC QUỐC GIA TP.HCM</t>
  </si>
  <si>
    <t>CÔNG HÒA XÃ HỘI CHỦ NGHĨA VIỆT NAM</t>
  </si>
  <si>
    <t>BAN ĐÀO TẠO</t>
  </si>
  <si>
    <t>Độc lập - Tự do - Hạnh phúc</t>
  </si>
  <si>
    <t>Đvt: đồng</t>
  </si>
  <si>
    <t>Thành phố Hồ Chí Minh, ngày    tháng    năm 2024</t>
  </si>
  <si>
    <t>Bằng chữ: Bốn mươi ba triệu bảy trăm nghìn đồng.</t>
  </si>
  <si>
    <r>
      <t xml:space="preserve">DỰ TRÙ KINH PHÍ
</t>
    </r>
    <r>
      <rPr>
        <b/>
        <sz val="13"/>
        <color theme="1"/>
        <rFont val="Times New Roman"/>
        <family val="1"/>
      </rPr>
      <t xml:space="preserve">Tổ công tác thúc đẩy triển khai hỗ trợ giảng viên trẻ tại Đại học Quốc gia Thành phố Hồ Chí Minh theo Đề án nâng cao năng lực đội ngũ giảng viên, cán bộ quản lý các cơ sở giáo dục đại học đáp ứng yêu cầu đổi mới căn bản, toàn diện giáo dục và đào tạo giai đoạn 2019 - 2030
</t>
    </r>
    <r>
      <rPr>
        <i/>
        <sz val="13"/>
        <color theme="1"/>
        <rFont val="Times New Roman"/>
        <family val="1"/>
      </rPr>
      <t>(Kèm theo Tờ trình số     /TTr-ĐT-SĐH ngày     tháng 5 năm 2024 của Ban Đào tạo)</t>
    </r>
  </si>
  <si>
    <t>Nghiên cứu, phân tích đánh giá tổng quan tình hình hỗ trợ các giảng viên tham gia Đề án 89</t>
  </si>
  <si>
    <t xml:space="preserve">Thông tư số 109/2016/TT-BTC của Bộ trưởng Bộ Tài chính ngày 30/6/2016 </t>
  </si>
  <si>
    <t>Thông tư số 03/2023/TT-BTC ngày 10/01/2023 của Bộ trưởng Bộ Tài chính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</si>
</sst>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 _₫_-;\-* #,##0.00\ _₫_-;_-* &quot;-&quot;??\ _₫_-;_-@_-"/>
    <numFmt numFmtId="165" formatCode="_(* #,##0_);_(* \(#,##0\);_(* &quot;-&quot;??_);_(@_)"/>
    <numFmt numFmtId="166" formatCode="_-* #,##0\ _₫_-;\-* #,##0\ _₫_-;_-* &quot;-&quot;??\ _₫_-;_-@_-"/>
  </numFmts>
  <fonts count="46">
    <font>
      <sz val="11"/>
      <color theme="1"/>
      <name val="Calibri"/>
      <charset val="163"/>
      <scheme val="minor"/>
    </font>
    <font>
      <sz val="10"/>
      <color indexed="8"/>
      <name val="Arial"/>
      <charset val="163"/>
    </font>
    <font>
      <b/>
      <sz val="12"/>
      <color indexed="8"/>
      <name val="Times New Roman"/>
      <charset val="134"/>
    </font>
    <font>
      <i/>
      <sz val="12"/>
      <color indexed="8"/>
      <name val="Times New Roman"/>
      <charset val="134"/>
    </font>
    <font>
      <sz val="12"/>
      <color indexed="8"/>
      <name val="Times New Roman"/>
      <charset val="134"/>
    </font>
    <font>
      <sz val="12"/>
      <color theme="1"/>
      <name val="Times New Roman"/>
      <charset val="134"/>
    </font>
    <font>
      <sz val="13"/>
      <color theme="1"/>
      <name val="Times New Roman"/>
      <charset val="134"/>
    </font>
    <font>
      <b/>
      <sz val="13"/>
      <color theme="1"/>
      <name val="Times New Roman"/>
      <charset val="134"/>
    </font>
    <font>
      <strike/>
      <sz val="11"/>
      <color theme="1"/>
      <name val="Calibri"/>
      <charset val="163"/>
      <scheme val="minor"/>
    </font>
    <font>
      <b/>
      <sz val="14"/>
      <color theme="1"/>
      <name val="Times New Roman"/>
      <charset val="134"/>
    </font>
    <font>
      <b/>
      <sz val="12"/>
      <color theme="1"/>
      <name val="Times New Roman"/>
      <charset val="134"/>
    </font>
    <font>
      <sz val="11"/>
      <color theme="1"/>
      <name val="Times New Roman"/>
      <charset val="134"/>
    </font>
    <font>
      <b/>
      <sz val="11"/>
      <color theme="1"/>
      <name val="Times New Roman"/>
      <charset val="134"/>
    </font>
    <font>
      <b/>
      <sz val="11"/>
      <color rgb="FF000000"/>
      <name val="Times New Roman"/>
      <charset val="134"/>
    </font>
    <font>
      <sz val="11"/>
      <color rgb="FF000000"/>
      <name val="Times New Roman"/>
      <charset val="134"/>
    </font>
    <font>
      <i/>
      <sz val="11"/>
      <color theme="1"/>
      <name val="Times New Roman"/>
      <charset val="134"/>
    </font>
    <font>
      <i/>
      <sz val="10"/>
      <name val="Times New Roman"/>
      <charset val="134"/>
    </font>
    <font>
      <i/>
      <sz val="11"/>
      <color rgb="FF000000"/>
      <name val="Times New Roman"/>
      <charset val="134"/>
    </font>
    <font>
      <sz val="12"/>
      <color rgb="FF000000"/>
      <name val="Times New Roman"/>
      <charset val="134"/>
    </font>
    <font>
      <sz val="11"/>
      <color theme="1"/>
      <name val="Calibri"/>
      <charset val="163"/>
      <scheme val="minor"/>
    </font>
    <font>
      <i/>
      <sz val="10"/>
      <name val="Times New Roman"/>
      <family val="1"/>
    </font>
    <font>
      <sz val="11"/>
      <color theme="1"/>
      <name val="Times New Roman"/>
      <family val="1"/>
    </font>
    <font>
      <b/>
      <sz val="12"/>
      <color indexed="8"/>
      <name val="Times New Roman"/>
      <family val="1"/>
    </font>
    <font>
      <b/>
      <sz val="14"/>
      <color indexed="8"/>
      <name val="Times New Roman"/>
      <family val="1"/>
    </font>
    <font>
      <sz val="13"/>
      <color indexed="8"/>
      <name val="Times New Roman"/>
      <family val="1"/>
    </font>
    <font>
      <i/>
      <sz val="13"/>
      <color indexed="8"/>
      <name val="Times New Roman"/>
      <family val="1"/>
    </font>
    <font>
      <i/>
      <sz val="12"/>
      <color indexed="8"/>
      <name val="Times New Roman"/>
      <family val="1"/>
    </font>
    <font>
      <b/>
      <sz val="11"/>
      <color theme="1"/>
      <name val="Times New Roman"/>
      <family val="1"/>
    </font>
    <font>
      <b/>
      <sz val="11"/>
      <color rgb="FF000000"/>
      <name val="Times New Roman"/>
      <family val="1"/>
    </font>
    <font>
      <sz val="11"/>
      <color rgb="FF000000"/>
      <name val="Times New Roman"/>
      <family val="1"/>
    </font>
    <font>
      <i/>
      <sz val="13"/>
      <name val="Times New Roman"/>
      <family val="1"/>
    </font>
    <font>
      <sz val="10"/>
      <name val="Arial"/>
      <family val="2"/>
    </font>
    <font>
      <b/>
      <sz val="13"/>
      <name val="Times New Roman"/>
      <family val="1"/>
    </font>
    <font>
      <sz val="13"/>
      <name val="Times New Roman"/>
      <family val="1"/>
    </font>
    <font>
      <sz val="12"/>
      <name val="Times New Roman"/>
      <family val="1"/>
    </font>
    <font>
      <b/>
      <sz val="12"/>
      <name val="Times New Roman"/>
      <family val="1"/>
    </font>
    <font>
      <sz val="13"/>
      <color theme="1"/>
      <name val="Times New Roman"/>
      <family val="1"/>
    </font>
    <font>
      <b/>
      <sz val="12"/>
      <color theme="1"/>
      <name val="Times New Roman"/>
      <family val="1"/>
    </font>
    <font>
      <b/>
      <sz val="13"/>
      <color theme="1"/>
      <name val="Times New Roman"/>
      <family val="1"/>
    </font>
    <font>
      <i/>
      <sz val="13"/>
      <color theme="1"/>
      <name val="Times New Roman"/>
      <family val="1"/>
    </font>
    <font>
      <b/>
      <sz val="14"/>
      <color theme="1"/>
      <name val="Times New Roman"/>
      <family val="1"/>
    </font>
    <font>
      <sz val="13"/>
      <color theme="1"/>
      <name val="Calibri"/>
      <family val="2"/>
    </font>
    <font>
      <sz val="13"/>
      <color theme="1"/>
      <name val="Arial"/>
      <family val="2"/>
    </font>
    <font>
      <sz val="7"/>
      <color rgb="FF000000"/>
      <name val="Arial"/>
      <family val="2"/>
    </font>
    <font>
      <i/>
      <sz val="7"/>
      <color rgb="FF000000"/>
      <name val="Arial"/>
      <family val="2"/>
    </font>
    <font>
      <b/>
      <sz val="12"/>
      <color rgb="FF000000"/>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79995117038483843"/>
        <bgColor indexed="64"/>
      </patternFill>
    </fill>
    <fill>
      <patternFill patternType="solid">
        <fgColor rgb="FFFFFFFF"/>
        <bgColor indexed="64"/>
      </patternFill>
    </fill>
    <fill>
      <patternFill patternType="solid">
        <fgColor theme="0" tint="-0.34998626667073579"/>
        <bgColor indexed="64"/>
      </patternFill>
    </fill>
  </fills>
  <borders count="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3">
    <xf numFmtId="0" fontId="0" fillId="0" borderId="0"/>
    <xf numFmtId="164" fontId="19" fillId="0" borderId="0" applyFont="0" applyFill="0" applyBorder="0" applyAlignment="0" applyProtection="0"/>
    <xf numFmtId="43" fontId="31" fillId="0" borderId="0" applyFont="0" applyFill="0" applyBorder="0" applyAlignment="0" applyProtection="0"/>
  </cellStyleXfs>
  <cellXfs count="132">
    <xf numFmtId="0" fontId="0" fillId="0" borderId="0" xfId="0"/>
    <xf numFmtId="0" fontId="1" fillId="0" borderId="0" xfId="0" applyFont="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top" wrapText="1"/>
    </xf>
    <xf numFmtId="0" fontId="2" fillId="0" borderId="2" xfId="0" applyFont="1" applyBorder="1" applyAlignment="1">
      <alignment vertical="top" wrapText="1"/>
    </xf>
    <xf numFmtId="49" fontId="3" fillId="0" borderId="2" xfId="0" applyNumberFormat="1" applyFont="1" applyBorder="1" applyAlignment="1">
      <alignment horizontal="center" vertical="center"/>
    </xf>
    <xf numFmtId="49" fontId="3" fillId="0" borderId="2" xfId="0" applyNumberFormat="1" applyFont="1" applyBorder="1" applyAlignment="1">
      <alignment horizontal="center"/>
    </xf>
    <xf numFmtId="49" fontId="3" fillId="0" borderId="2" xfId="0" applyNumberFormat="1" applyFont="1" applyBorder="1" applyAlignment="1">
      <alignment horizontal="center" wrapText="1"/>
    </xf>
    <xf numFmtId="49" fontId="3" fillId="0" borderId="2" xfId="0" applyNumberFormat="1" applyFont="1" applyBorder="1" applyAlignment="1">
      <alignment horizontal="center" vertical="center" wrapText="1"/>
    </xf>
    <xf numFmtId="1" fontId="4" fillId="0" borderId="2" xfId="0" applyNumberFormat="1" applyFont="1" applyBorder="1" applyAlignment="1">
      <alignment horizontal="center"/>
    </xf>
    <xf numFmtId="49" fontId="4" fillId="0" borderId="2" xfId="0" applyNumberFormat="1" applyFont="1" applyBorder="1" applyAlignment="1">
      <alignment horizontal="left" vertical="top"/>
    </xf>
    <xf numFmtId="3" fontId="4" fillId="0" borderId="2" xfId="0" applyNumberFormat="1" applyFont="1" applyBorder="1" applyAlignment="1">
      <alignment horizontal="center" wrapText="1"/>
    </xf>
    <xf numFmtId="0" fontId="5" fillId="0" borderId="2" xfId="0" applyFont="1" applyBorder="1" applyAlignment="1">
      <alignment horizontal="center"/>
    </xf>
    <xf numFmtId="165" fontId="4" fillId="0" borderId="2" xfId="1" applyNumberFormat="1" applyFont="1" applyBorder="1" applyAlignment="1">
      <alignment horizontal="center" vertical="center"/>
    </xf>
    <xf numFmtId="165" fontId="4" fillId="0" borderId="2" xfId="0" applyNumberFormat="1" applyFont="1" applyBorder="1" applyAlignment="1">
      <alignment horizontal="center"/>
    </xf>
    <xf numFmtId="0" fontId="4" fillId="2" borderId="2" xfId="0" applyFont="1" applyFill="1" applyBorder="1" applyAlignment="1">
      <alignment horizontal="left" vertical="top" wrapText="1"/>
    </xf>
    <xf numFmtId="0" fontId="5" fillId="0" borderId="2" xfId="0" applyFont="1" applyBorder="1" applyAlignment="1">
      <alignment horizontal="left" vertical="top"/>
    </xf>
    <xf numFmtId="0" fontId="6" fillId="0" borderId="0" xfId="0" applyFont="1"/>
    <xf numFmtId="0" fontId="7" fillId="0" borderId="0" xfId="0" applyFont="1"/>
    <xf numFmtId="0" fontId="8" fillId="0" borderId="0" xfId="0" applyFont="1"/>
    <xf numFmtId="0" fontId="0" fillId="3" borderId="0" xfId="0" applyFill="1"/>
    <xf numFmtId="0" fontId="10" fillId="0" borderId="0" xfId="0" applyFont="1" applyAlignment="1">
      <alignment horizontal="center" vertical="center"/>
    </xf>
    <xf numFmtId="0" fontId="5" fillId="0" borderId="0" xfId="0" applyFont="1" applyAlignment="1">
      <alignment vertical="center"/>
    </xf>
    <xf numFmtId="0" fontId="11" fillId="0" borderId="0" xfId="0" applyFont="1"/>
    <xf numFmtId="0" fontId="5" fillId="0" borderId="0" xfId="0" applyFont="1"/>
    <xf numFmtId="0" fontId="12" fillId="0" borderId="2" xfId="0" applyFont="1" applyBorder="1" applyAlignment="1">
      <alignment horizontal="center" vertical="center" wrapText="1"/>
    </xf>
    <xf numFmtId="0" fontId="12" fillId="4" borderId="2" xfId="0" applyFont="1" applyFill="1" applyBorder="1" applyAlignment="1">
      <alignment horizontal="center" vertical="center" wrapText="1"/>
    </xf>
    <xf numFmtId="0" fontId="12" fillId="4" borderId="2" xfId="0" applyFont="1" applyFill="1" applyBorder="1" applyAlignment="1">
      <alignment vertical="center" wrapText="1"/>
    </xf>
    <xf numFmtId="3" fontId="13" fillId="4" borderId="2" xfId="0" applyNumberFormat="1" applyFont="1" applyFill="1" applyBorder="1" applyAlignment="1">
      <alignment horizontal="center" vertical="center" wrapText="1"/>
    </xf>
    <xf numFmtId="166" fontId="11" fillId="0" borderId="2" xfId="1" applyNumberFormat="1" applyFont="1" applyBorder="1" applyAlignment="1">
      <alignment horizontal="center" vertical="center" wrapText="1"/>
    </xf>
    <xf numFmtId="3" fontId="14" fillId="0" borderId="2" xfId="0" applyNumberFormat="1" applyFont="1" applyBorder="1" applyAlignment="1">
      <alignment horizontal="center" vertical="center" wrapText="1"/>
    </xf>
    <xf numFmtId="3" fontId="14" fillId="5" borderId="2"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3" fontId="12" fillId="0" borderId="2" xfId="0" applyNumberFormat="1" applyFont="1" applyBorder="1" applyAlignment="1">
      <alignment vertical="center" wrapText="1"/>
    </xf>
    <xf numFmtId="0" fontId="12" fillId="0" borderId="2" xfId="0" applyFont="1" applyBorder="1" applyAlignment="1">
      <alignment vertical="center" wrapText="1"/>
    </xf>
    <xf numFmtId="3" fontId="12" fillId="4" borderId="2" xfId="0" applyNumberFormat="1" applyFont="1" applyFill="1" applyBorder="1" applyAlignment="1">
      <alignment vertical="center" wrapText="1"/>
    </xf>
    <xf numFmtId="0" fontId="17" fillId="0" borderId="2" xfId="0" applyFont="1" applyBorder="1" applyAlignment="1">
      <alignment horizontal="justify" vertical="center" wrapText="1"/>
    </xf>
    <xf numFmtId="0" fontId="17" fillId="0" borderId="2" xfId="0" applyFont="1" applyBorder="1" applyAlignment="1">
      <alignment horizontal="center" vertical="center" wrapText="1"/>
    </xf>
    <xf numFmtId="166" fontId="11" fillId="0" borderId="2" xfId="1" applyNumberFormat="1" applyFont="1" applyFill="1" applyBorder="1" applyAlignment="1">
      <alignment horizontal="center" vertical="center" wrapText="1"/>
    </xf>
    <xf numFmtId="0" fontId="14" fillId="0" borderId="2" xfId="0" applyFont="1" applyBorder="1" applyAlignment="1">
      <alignment horizontal="justify" vertical="center" wrapText="1"/>
    </xf>
    <xf numFmtId="0" fontId="13" fillId="0" borderId="2" xfId="0" applyFont="1" applyBorder="1" applyAlignment="1">
      <alignment horizontal="justify" vertical="center" wrapText="1"/>
    </xf>
    <xf numFmtId="166" fontId="0" fillId="0" borderId="0" xfId="0" applyNumberFormat="1"/>
    <xf numFmtId="3" fontId="13" fillId="0" borderId="2" xfId="0" applyNumberFormat="1" applyFont="1" applyBorder="1" applyAlignment="1">
      <alignment horizontal="center" vertical="center" wrapText="1"/>
    </xf>
    <xf numFmtId="0" fontId="18" fillId="3" borderId="2" xfId="0" applyFont="1" applyFill="1" applyBorder="1" applyAlignment="1">
      <alignment horizontal="center" vertical="center"/>
    </xf>
    <xf numFmtId="165" fontId="18" fillId="3" borderId="2" xfId="1" applyNumberFormat="1" applyFont="1" applyFill="1" applyBorder="1" applyAlignment="1">
      <alignment horizontal="right" vertical="center"/>
    </xf>
    <xf numFmtId="3" fontId="18" fillId="3" borderId="2" xfId="0" applyNumberFormat="1" applyFont="1" applyFill="1" applyBorder="1" applyAlignment="1">
      <alignment horizontal="right" vertical="center" wrapText="1"/>
    </xf>
    <xf numFmtId="3" fontId="12" fillId="4" borderId="2" xfId="0" applyNumberFormat="1" applyFont="1" applyFill="1" applyBorder="1" applyAlignment="1">
      <alignment horizontal="center" vertical="center" wrapText="1"/>
    </xf>
    <xf numFmtId="0" fontId="15" fillId="0" borderId="2" xfId="0" applyFont="1" applyBorder="1" applyAlignment="1">
      <alignment vertical="center" wrapText="1"/>
    </xf>
    <xf numFmtId="0" fontId="11" fillId="0" borderId="2" xfId="0" applyFont="1" applyBorder="1" applyAlignment="1">
      <alignment vertical="center" wrapText="1"/>
    </xf>
    <xf numFmtId="3" fontId="12" fillId="0" borderId="2" xfId="0" applyNumberFormat="1" applyFont="1" applyBorder="1" applyAlignment="1">
      <alignment horizontal="center" vertical="center" wrapText="1"/>
    </xf>
    <xf numFmtId="3" fontId="12" fillId="6" borderId="2" xfId="0" applyNumberFormat="1" applyFont="1" applyFill="1" applyBorder="1" applyAlignment="1">
      <alignment horizontal="center" vertical="center" wrapText="1"/>
    </xf>
    <xf numFmtId="0" fontId="10" fillId="0" borderId="0" xfId="0" applyFont="1" applyAlignment="1">
      <alignment vertical="center" wrapText="1"/>
    </xf>
    <xf numFmtId="0" fontId="12" fillId="0" borderId="0" xfId="0" applyFont="1"/>
    <xf numFmtId="3" fontId="14" fillId="0" borderId="0" xfId="0" applyNumberFormat="1" applyFont="1" applyAlignment="1">
      <alignment horizontal="center" vertical="center" wrapText="1"/>
    </xf>
    <xf numFmtId="3" fontId="11" fillId="4" borderId="2" xfId="0" applyNumberFormat="1" applyFont="1" applyFill="1" applyBorder="1" applyAlignment="1">
      <alignment vertical="center" wrapText="1"/>
    </xf>
    <xf numFmtId="3" fontId="11" fillId="0" borderId="2" xfId="0" applyNumberFormat="1" applyFont="1" applyBorder="1" applyAlignment="1">
      <alignment horizontal="center" vertical="center" wrapText="1"/>
    </xf>
    <xf numFmtId="0" fontId="11" fillId="0" borderId="2" xfId="0" applyFont="1" applyBorder="1" applyAlignment="1">
      <alignment horizontal="right" vertical="center" wrapText="1"/>
    </xf>
    <xf numFmtId="166" fontId="11" fillId="0" borderId="2" xfId="1" applyNumberFormat="1" applyFont="1" applyBorder="1" applyAlignment="1">
      <alignment horizontal="right" vertical="center" wrapText="1"/>
    </xf>
    <xf numFmtId="166" fontId="11" fillId="0" borderId="2" xfId="1" applyNumberFormat="1" applyFont="1" applyFill="1" applyBorder="1" applyAlignment="1">
      <alignment horizontal="right" vertical="center" wrapText="1"/>
    </xf>
    <xf numFmtId="166" fontId="21" fillId="0" borderId="2" xfId="1" applyNumberFormat="1" applyFont="1" applyFill="1" applyBorder="1" applyAlignment="1">
      <alignment horizontal="center" vertical="center" wrapText="1"/>
    </xf>
    <xf numFmtId="0" fontId="20" fillId="0" borderId="2" xfId="0" applyFont="1" applyBorder="1" applyAlignment="1">
      <alignment horizontal="left" vertical="center" wrapText="1"/>
    </xf>
    <xf numFmtId="0" fontId="16" fillId="0" borderId="2" xfId="0" applyFont="1" applyBorder="1" applyAlignment="1">
      <alignment horizontal="center" vertical="center" wrapText="1"/>
    </xf>
    <xf numFmtId="0" fontId="22" fillId="0" borderId="0" xfId="0" applyFont="1"/>
    <xf numFmtId="0" fontId="23" fillId="0" borderId="0" xfId="0" applyFont="1" applyAlignment="1">
      <alignment horizontal="center"/>
    </xf>
    <xf numFmtId="0" fontId="21" fillId="0" borderId="0" xfId="0" applyFont="1"/>
    <xf numFmtId="0" fontId="24" fillId="0" borderId="0" xfId="0" applyFont="1" applyAlignment="1">
      <alignment horizontal="center"/>
    </xf>
    <xf numFmtId="0" fontId="26" fillId="0" borderId="0" xfId="0" applyFont="1" applyAlignment="1">
      <alignment horizontal="center"/>
    </xf>
    <xf numFmtId="0" fontId="9"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0" fontId="12" fillId="4" borderId="2" xfId="0" applyFont="1" applyFill="1" applyBorder="1" applyAlignment="1">
      <alignment vertical="center" wrapText="1"/>
    </xf>
    <xf numFmtId="0" fontId="10" fillId="0" borderId="0" xfId="0" applyFont="1" applyAlignment="1">
      <alignment horizontal="center" vertical="center" wrapText="1"/>
    </xf>
    <xf numFmtId="0" fontId="10" fillId="0" borderId="0" xfId="0" applyFont="1" applyAlignment="1">
      <alignment horizontal="center"/>
    </xf>
    <xf numFmtId="0" fontId="12" fillId="0" borderId="2" xfId="0" applyFont="1" applyBorder="1" applyAlignment="1">
      <alignment vertical="center" wrapText="1"/>
    </xf>
    <xf numFmtId="0" fontId="12" fillId="0" borderId="2" xfId="0" applyFont="1" applyBorder="1" applyAlignment="1">
      <alignment horizontal="center" vertical="center" wrapText="1"/>
    </xf>
    <xf numFmtId="0" fontId="12" fillId="6" borderId="5"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0" borderId="0" xfId="0" applyFont="1" applyAlignment="1">
      <alignment horizontal="center"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27" fillId="0" borderId="5" xfId="0" applyFont="1" applyBorder="1" applyAlignment="1">
      <alignment horizontal="left" vertical="center" wrapText="1"/>
    </xf>
    <xf numFmtId="0" fontId="25" fillId="0" borderId="0" xfId="0" applyFont="1" applyAlignment="1">
      <alignment horizontal="center" vertical="center" wrapText="1"/>
    </xf>
    <xf numFmtId="0" fontId="14" fillId="0" borderId="2" xfId="0" applyFont="1" applyBorder="1" applyAlignment="1">
      <alignment horizontal="center" vertical="center" wrapText="1"/>
    </xf>
    <xf numFmtId="0" fontId="11"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0" fillId="0" borderId="0" xfId="0" applyFill="1"/>
    <xf numFmtId="0" fontId="27" fillId="0" borderId="5"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9" fillId="0" borderId="1" xfId="0" applyFont="1" applyBorder="1" applyAlignment="1">
      <alignment vertical="center" wrapText="1"/>
    </xf>
    <xf numFmtId="0" fontId="29" fillId="0" borderId="2" xfId="0" applyFont="1" applyBorder="1" applyAlignment="1">
      <alignment horizontal="justify" vertical="center" wrapText="1"/>
    </xf>
    <xf numFmtId="0" fontId="21" fillId="0" borderId="2" xfId="0" applyFont="1" applyBorder="1" applyAlignment="1">
      <alignment horizontal="center" vertical="center" wrapText="1"/>
    </xf>
    <xf numFmtId="0" fontId="21" fillId="0" borderId="4" xfId="0" applyFont="1" applyFill="1" applyBorder="1" applyAlignment="1">
      <alignment horizontal="left" vertical="top" wrapText="1"/>
    </xf>
    <xf numFmtId="0" fontId="21" fillId="0" borderId="2" xfId="0" applyFont="1" applyFill="1" applyBorder="1" applyAlignment="1">
      <alignment horizontal="left" vertical="center" wrapText="1"/>
    </xf>
    <xf numFmtId="3" fontId="14" fillId="0" borderId="2" xfId="0" applyNumberFormat="1" applyFont="1" applyBorder="1" applyAlignment="1">
      <alignment vertical="center" wrapText="1"/>
    </xf>
    <xf numFmtId="3" fontId="14" fillId="0" borderId="2" xfId="0" applyNumberFormat="1" applyFont="1" applyFill="1" applyBorder="1" applyAlignment="1">
      <alignment vertical="center" wrapText="1"/>
    </xf>
    <xf numFmtId="3" fontId="28" fillId="0" borderId="2" xfId="0" applyNumberFormat="1" applyFont="1" applyFill="1" applyBorder="1" applyAlignment="1">
      <alignment vertical="center" wrapText="1"/>
    </xf>
    <xf numFmtId="0" fontId="30" fillId="0" borderId="8" xfId="0" applyFont="1" applyBorder="1" applyAlignment="1">
      <alignment horizontal="left" vertical="center"/>
    </xf>
    <xf numFmtId="165" fontId="32" fillId="0" borderId="0" xfId="2" applyNumberFormat="1" applyFont="1" applyFill="1" applyBorder="1" applyAlignment="1">
      <alignment vertical="center"/>
    </xf>
    <xf numFmtId="0" fontId="33" fillId="0" borderId="0" xfId="0" applyFont="1" applyAlignment="1">
      <alignment vertical="center"/>
    </xf>
    <xf numFmtId="0" fontId="32" fillId="0" borderId="0" xfId="0" applyFont="1" applyAlignment="1">
      <alignment horizontal="center" vertical="center"/>
    </xf>
    <xf numFmtId="0" fontId="32" fillId="0" borderId="0" xfId="0" applyFont="1" applyAlignment="1">
      <alignment horizontal="center" vertical="center"/>
    </xf>
    <xf numFmtId="0" fontId="34" fillId="0" borderId="0" xfId="0" applyFont="1" applyAlignment="1">
      <alignment vertical="center"/>
    </xf>
    <xf numFmtId="0" fontId="32" fillId="0" borderId="0" xfId="0" applyFont="1" applyAlignment="1">
      <alignmen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36" fillId="0" borderId="0" xfId="0" applyFont="1" applyAlignment="1">
      <alignment horizontal="center"/>
    </xf>
    <xf numFmtId="0" fontId="36" fillId="0" borderId="0" xfId="0" applyFont="1"/>
    <xf numFmtId="0" fontId="37" fillId="0" borderId="0" xfId="0" applyFont="1" applyAlignment="1">
      <alignment horizontal="center"/>
    </xf>
    <xf numFmtId="0" fontId="38" fillId="0" borderId="0" xfId="0" applyFont="1" applyAlignment="1">
      <alignment horizontal="center"/>
    </xf>
    <xf numFmtId="0" fontId="38" fillId="0" borderId="0" xfId="0" applyFont="1"/>
    <xf numFmtId="0" fontId="39" fillId="0" borderId="0" xfId="0" applyFont="1" applyAlignment="1">
      <alignment horizontal="center"/>
    </xf>
    <xf numFmtId="0" fontId="40" fillId="0" borderId="0" xfId="0" applyFont="1" applyAlignment="1">
      <alignment horizontal="center" vertical="center" wrapText="1"/>
    </xf>
    <xf numFmtId="0" fontId="32" fillId="0" borderId="0" xfId="0" applyFont="1" applyAlignment="1">
      <alignment horizontal="left" vertical="center"/>
    </xf>
    <xf numFmtId="0" fontId="33" fillId="0" borderId="0" xfId="0" applyFont="1" applyAlignment="1">
      <alignment horizontal="center" vertical="center" wrapText="1"/>
    </xf>
    <xf numFmtId="0" fontId="30" fillId="0" borderId="0" xfId="0" applyFont="1" applyAlignment="1">
      <alignment horizontal="right" vertical="center" wrapText="1"/>
    </xf>
    <xf numFmtId="0" fontId="41" fillId="0" borderId="0" xfId="0" applyFont="1" applyAlignment="1">
      <alignment wrapText="1"/>
    </xf>
    <xf numFmtId="0" fontId="42" fillId="0" borderId="0" xfId="0" applyFont="1"/>
    <xf numFmtId="0" fontId="21" fillId="0" borderId="5" xfId="0" applyFont="1" applyFill="1" applyBorder="1" applyAlignment="1">
      <alignment horizontal="left" vertical="center" wrapText="1"/>
    </xf>
    <xf numFmtId="0" fontId="43" fillId="5" borderId="0" xfId="0" applyFont="1" applyFill="1" applyAlignment="1">
      <alignment horizontal="center" vertical="center" wrapText="1"/>
    </xf>
    <xf numFmtId="0" fontId="44" fillId="5" borderId="0" xfId="0" applyFont="1" applyFill="1" applyAlignment="1">
      <alignment horizontal="right" vertical="center" wrapText="1"/>
    </xf>
    <xf numFmtId="0" fontId="45" fillId="0" borderId="0" xfId="0" applyFont="1" applyAlignment="1">
      <alignment horizontal="center" vertical="center" wrapText="1"/>
    </xf>
    <xf numFmtId="0" fontId="43" fillId="0" borderId="0" xfId="0" applyFont="1" applyAlignment="1">
      <alignment horizontal="center" vertical="center" wrapText="1"/>
    </xf>
    <xf numFmtId="0" fontId="21" fillId="0" borderId="2" xfId="0" applyFont="1" applyBorder="1" applyAlignment="1">
      <alignment vertical="center" wrapText="1"/>
    </xf>
  </cellXfs>
  <cellStyles count="3">
    <cellStyle name="Comma" xfId="1" builtinId="3"/>
    <cellStyle name="Comma 2" xfId="2" xr:uid="{2FBCD4AA-A365-4FCA-9C63-3C4F75A0DCBB}"/>
    <cellStyle name="Normal" xfId="0" builtinId="0"/>
  </cellStyles>
  <dxfs count="3">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820928</xdr:colOff>
      <xdr:row>27</xdr:row>
      <xdr:rowOff>138176</xdr:rowOff>
    </xdr:from>
    <xdr:to>
      <xdr:col>4</xdr:col>
      <xdr:colOff>628498</xdr:colOff>
      <xdr:row>30</xdr:row>
      <xdr:rowOff>128294</xdr:rowOff>
    </xdr:to>
    <xdr:pic>
      <xdr:nvPicPr>
        <xdr:cNvPr id="2" name="Picture 1">
          <a:extLst>
            <a:ext uri="{FF2B5EF4-FFF2-40B4-BE49-F238E27FC236}">
              <a16:creationId xmlns:a16="http://schemas.microsoft.com/office/drawing/2014/main" id="{FA27A50F-0A40-452D-AB98-2DE7D62D0C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95571" y="8111744"/>
          <a:ext cx="1958239" cy="538759"/>
        </a:xfrm>
        <a:prstGeom prst="rect">
          <a:avLst/>
        </a:prstGeom>
      </xdr:spPr>
    </xdr:pic>
    <xdr:clientData/>
  </xdr:twoCellAnchor>
  <xdr:twoCellAnchor>
    <xdr:from>
      <xdr:col>6</xdr:col>
      <xdr:colOff>585216</xdr:colOff>
      <xdr:row>26</xdr:row>
      <xdr:rowOff>203200</xdr:rowOff>
    </xdr:from>
    <xdr:to>
      <xdr:col>7</xdr:col>
      <xdr:colOff>1053389</xdr:colOff>
      <xdr:row>29</xdr:row>
      <xdr:rowOff>138582</xdr:rowOff>
    </xdr:to>
    <xdr:pic>
      <xdr:nvPicPr>
        <xdr:cNvPr id="3" name="Picture 2">
          <a:extLst>
            <a:ext uri="{FF2B5EF4-FFF2-40B4-BE49-F238E27FC236}">
              <a16:creationId xmlns:a16="http://schemas.microsoft.com/office/drawing/2014/main" id="{E76ECB40-5026-4B48-9013-D911F3F0A9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41818" y="7964627"/>
          <a:ext cx="1916582" cy="571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837184</xdr:colOff>
      <xdr:row>2</xdr:row>
      <xdr:rowOff>56896</xdr:rowOff>
    </xdr:from>
    <xdr:to>
      <xdr:col>1</xdr:col>
      <xdr:colOff>1674368</xdr:colOff>
      <xdr:row>2</xdr:row>
      <xdr:rowOff>56896</xdr:rowOff>
    </xdr:to>
    <xdr:cxnSp macro="">
      <xdr:nvCxnSpPr>
        <xdr:cNvPr id="4" name="Straight Connector 3">
          <a:extLst>
            <a:ext uri="{FF2B5EF4-FFF2-40B4-BE49-F238E27FC236}">
              <a16:creationId xmlns:a16="http://schemas.microsoft.com/office/drawing/2014/main" id="{2C69882C-354E-412E-BA04-E07B56DFB352}"/>
            </a:ext>
          </a:extLst>
        </xdr:cNvPr>
        <xdr:cNvCxnSpPr/>
      </xdr:nvCxnSpPr>
      <xdr:spPr>
        <a:xfrm>
          <a:off x="1393139" y="525069"/>
          <a:ext cx="83718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130048</xdr:colOff>
      <xdr:row>2</xdr:row>
      <xdr:rowOff>40640</xdr:rowOff>
    </xdr:from>
    <xdr:to>
      <xdr:col>6</xdr:col>
      <xdr:colOff>617728</xdr:colOff>
      <xdr:row>2</xdr:row>
      <xdr:rowOff>40640</xdr:rowOff>
    </xdr:to>
    <xdr:cxnSp macro="">
      <xdr:nvCxnSpPr>
        <xdr:cNvPr id="5" name="Straight Connector 4">
          <a:extLst>
            <a:ext uri="{FF2B5EF4-FFF2-40B4-BE49-F238E27FC236}">
              <a16:creationId xmlns:a16="http://schemas.microsoft.com/office/drawing/2014/main" id="{9F89D4A5-6C76-4C1C-88FF-E944A200BA8C}"/>
            </a:ext>
          </a:extLst>
        </xdr:cNvPr>
        <xdr:cNvCxnSpPr/>
      </xdr:nvCxnSpPr>
      <xdr:spPr>
        <a:xfrm>
          <a:off x="6662522" y="508813"/>
          <a:ext cx="151180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766754</xdr:colOff>
      <xdr:row>4</xdr:row>
      <xdr:rowOff>16054</xdr:rowOff>
    </xdr:from>
    <xdr:to>
      <xdr:col>4</xdr:col>
      <xdr:colOff>375171</xdr:colOff>
      <xdr:row>4</xdr:row>
      <xdr:rowOff>16054</xdr:rowOff>
    </xdr:to>
    <xdr:cxnSp macro="">
      <xdr:nvCxnSpPr>
        <xdr:cNvPr id="6" name="Straight Connector 5">
          <a:extLst>
            <a:ext uri="{FF2B5EF4-FFF2-40B4-BE49-F238E27FC236}">
              <a16:creationId xmlns:a16="http://schemas.microsoft.com/office/drawing/2014/main" id="{087535AD-6EC0-4463-B641-D5D7EBD9AF56}"/>
            </a:ext>
          </a:extLst>
        </xdr:cNvPr>
        <xdr:cNvCxnSpPr/>
      </xdr:nvCxnSpPr>
      <xdr:spPr>
        <a:xfrm>
          <a:off x="3591546" y="1951769"/>
          <a:ext cx="175796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6"/>
  <sheetViews>
    <sheetView topLeftCell="A28" workbookViewId="0">
      <selection activeCell="L13" sqref="L13"/>
    </sheetView>
  </sheetViews>
  <sheetFormatPr defaultColWidth="9" defaultRowHeight="14.4"/>
  <cols>
    <col min="1" max="1" width="4.3984375" customWidth="1"/>
    <col min="2" max="2" width="31.8984375" customWidth="1"/>
    <col min="3" max="3" width="14" customWidth="1"/>
    <col min="4" max="4" width="12" customWidth="1"/>
    <col min="5" max="5" width="11.296875" customWidth="1"/>
    <col min="6" max="7" width="12.3984375" customWidth="1"/>
  </cols>
  <sheetData>
    <row r="1" spans="1:7" ht="17.3">
      <c r="A1" s="68" t="s">
        <v>0</v>
      </c>
      <c r="B1" s="68"/>
      <c r="C1" s="68"/>
      <c r="D1" s="68"/>
      <c r="E1" s="68"/>
      <c r="F1" s="68"/>
      <c r="G1" s="68"/>
    </row>
    <row r="2" spans="1:7" ht="15.55">
      <c r="A2" s="22"/>
      <c r="B2" s="22"/>
      <c r="C2" s="22"/>
      <c r="D2" s="22"/>
      <c r="E2" s="22"/>
      <c r="F2" s="22"/>
      <c r="G2" s="22"/>
    </row>
    <row r="3" spans="1:7" ht="15.55">
      <c r="A3" s="69" t="s">
        <v>1</v>
      </c>
      <c r="B3" s="69"/>
      <c r="C3" s="69"/>
      <c r="D3" s="69"/>
      <c r="E3" s="69"/>
      <c r="F3" s="69"/>
      <c r="G3" s="69"/>
    </row>
    <row r="4" spans="1:7" ht="15.55">
      <c r="A4" s="70"/>
      <c r="B4" s="70"/>
      <c r="C4" s="70"/>
      <c r="D4" s="70"/>
      <c r="E4" s="70"/>
      <c r="F4" s="70"/>
      <c r="G4" s="70"/>
    </row>
    <row r="5" spans="1:7" ht="15.55">
      <c r="A5" s="23" t="s">
        <v>2</v>
      </c>
      <c r="B5" s="23"/>
      <c r="C5" s="23"/>
      <c r="D5" s="23"/>
      <c r="E5" s="23"/>
      <c r="F5" s="23"/>
      <c r="G5" s="23"/>
    </row>
    <row r="6" spans="1:7" ht="15.55">
      <c r="A6" s="23" t="s">
        <v>3</v>
      </c>
      <c r="B6" s="23"/>
      <c r="C6" s="23"/>
      <c r="D6" s="23"/>
      <c r="E6" s="23"/>
      <c r="F6" s="23"/>
      <c r="G6" s="23"/>
    </row>
    <row r="7" spans="1:7">
      <c r="A7" s="24" t="s">
        <v>4</v>
      </c>
    </row>
    <row r="8" spans="1:7" ht="15.55">
      <c r="G8" s="25" t="s">
        <v>5</v>
      </c>
    </row>
    <row r="9" spans="1:7">
      <c r="A9" s="74" t="s">
        <v>6</v>
      </c>
      <c r="B9" s="75" t="s">
        <v>7</v>
      </c>
      <c r="C9" s="75" t="s">
        <v>8</v>
      </c>
      <c r="D9" s="75" t="s">
        <v>9</v>
      </c>
      <c r="E9" s="75" t="s">
        <v>10</v>
      </c>
      <c r="F9" s="75" t="s">
        <v>11</v>
      </c>
      <c r="G9" s="75" t="s">
        <v>12</v>
      </c>
    </row>
    <row r="10" spans="1:7">
      <c r="A10" s="74"/>
      <c r="B10" s="75"/>
      <c r="C10" s="75"/>
      <c r="D10" s="75"/>
      <c r="E10" s="75"/>
      <c r="F10" s="75"/>
      <c r="G10" s="75"/>
    </row>
    <row r="11" spans="1:7">
      <c r="A11" s="27">
        <v>1</v>
      </c>
      <c r="B11" s="71" t="s">
        <v>13</v>
      </c>
      <c r="C11" s="71"/>
      <c r="D11" s="71"/>
      <c r="E11" s="71"/>
      <c r="F11" s="29">
        <f>SUM(F12:F14)</f>
        <v>112000000</v>
      </c>
      <c r="G11" s="29">
        <f>SUM(G12:G14)</f>
        <v>0</v>
      </c>
    </row>
    <row r="12" spans="1:7">
      <c r="A12" s="33" t="s">
        <v>14</v>
      </c>
      <c r="B12" s="40" t="s">
        <v>15</v>
      </c>
      <c r="C12" s="30">
        <v>1000000</v>
      </c>
      <c r="D12" s="30">
        <v>1</v>
      </c>
      <c r="E12" s="30">
        <v>20</v>
      </c>
      <c r="F12" s="31">
        <f>C12*D12*E12</f>
        <v>20000000</v>
      </c>
      <c r="G12" s="31"/>
    </row>
    <row r="13" spans="1:7">
      <c r="A13" s="33" t="s">
        <v>16</v>
      </c>
      <c r="B13" s="40" t="s">
        <v>17</v>
      </c>
      <c r="C13" s="30">
        <v>800000</v>
      </c>
      <c r="D13" s="30">
        <v>2</v>
      </c>
      <c r="E13" s="30">
        <v>20</v>
      </c>
      <c r="F13" s="31">
        <f t="shared" ref="F13:F14" si="0">C13*D13*E13</f>
        <v>32000000</v>
      </c>
      <c r="G13" s="32"/>
    </row>
    <row r="14" spans="1:7">
      <c r="A14" s="33" t="s">
        <v>18</v>
      </c>
      <c r="B14" s="40" t="s">
        <v>19</v>
      </c>
      <c r="C14" s="30">
        <v>500000</v>
      </c>
      <c r="D14" s="30">
        <v>6</v>
      </c>
      <c r="E14" s="30">
        <v>20</v>
      </c>
      <c r="F14" s="31">
        <f t="shared" si="0"/>
        <v>60000000</v>
      </c>
      <c r="G14" s="32"/>
    </row>
    <row r="15" spans="1:7">
      <c r="A15" s="27">
        <v>2</v>
      </c>
      <c r="B15" s="71" t="s">
        <v>20</v>
      </c>
      <c r="C15" s="71"/>
      <c r="D15" s="71"/>
      <c r="E15" s="71"/>
      <c r="F15" s="36">
        <f>SUM(F17:F25)</f>
        <v>218500000</v>
      </c>
      <c r="G15" s="28"/>
    </row>
    <row r="16" spans="1:7">
      <c r="A16" s="26" t="s">
        <v>21</v>
      </c>
      <c r="B16" s="35" t="s">
        <v>22</v>
      </c>
      <c r="C16" s="35"/>
      <c r="D16" s="35"/>
      <c r="E16" s="35"/>
      <c r="F16" s="35"/>
      <c r="G16" s="35"/>
    </row>
    <row r="17" spans="1:7" ht="28.8">
      <c r="A17" s="33"/>
      <c r="B17" s="41" t="s">
        <v>23</v>
      </c>
      <c r="C17" s="30"/>
      <c r="D17" s="30"/>
      <c r="E17" s="33"/>
      <c r="F17" s="31">
        <f t="shared" ref="F17:F21" si="1">C17*D17*E17</f>
        <v>0</v>
      </c>
      <c r="G17" s="31"/>
    </row>
    <row r="18" spans="1:7" ht="28.8">
      <c r="A18" s="33"/>
      <c r="B18" s="37" t="s">
        <v>24</v>
      </c>
      <c r="C18" s="30">
        <v>100000</v>
      </c>
      <c r="D18" s="30">
        <v>5</v>
      </c>
      <c r="E18" s="33">
        <v>20</v>
      </c>
      <c r="F18" s="31">
        <f t="shared" si="1"/>
        <v>10000000</v>
      </c>
      <c r="G18" s="31"/>
    </row>
    <row r="19" spans="1:7">
      <c r="A19" s="33"/>
      <c r="B19" s="41" t="s">
        <v>25</v>
      </c>
      <c r="C19" s="30"/>
      <c r="D19" s="30"/>
      <c r="E19" s="33"/>
      <c r="F19" s="31"/>
      <c r="G19" s="31"/>
    </row>
    <row r="20" spans="1:7" ht="28.8">
      <c r="A20" s="33"/>
      <c r="B20" s="37" t="s">
        <v>26</v>
      </c>
      <c r="C20" s="30">
        <v>115000</v>
      </c>
      <c r="D20" s="39">
        <v>1000</v>
      </c>
      <c r="E20" s="33">
        <v>1</v>
      </c>
      <c r="F20" s="31">
        <f t="shared" si="1"/>
        <v>115000000</v>
      </c>
      <c r="G20" s="31" t="s">
        <v>27</v>
      </c>
    </row>
    <row r="21" spans="1:7" ht="28.8">
      <c r="A21" s="33"/>
      <c r="B21" s="37" t="s">
        <v>28</v>
      </c>
      <c r="C21" s="30">
        <v>57000</v>
      </c>
      <c r="D21" s="39">
        <v>1000</v>
      </c>
      <c r="E21" s="33">
        <v>1</v>
      </c>
      <c r="F21" s="31">
        <f t="shared" si="1"/>
        <v>57000000</v>
      </c>
      <c r="G21" s="31" t="s">
        <v>27</v>
      </c>
    </row>
    <row r="22" spans="1:7">
      <c r="A22" s="33"/>
      <c r="B22" s="41" t="s">
        <v>29</v>
      </c>
      <c r="C22" s="30"/>
      <c r="D22" s="39"/>
      <c r="E22" s="33"/>
      <c r="F22" s="31"/>
      <c r="G22" s="31"/>
    </row>
    <row r="23" spans="1:7" ht="28.8">
      <c r="A23" s="33"/>
      <c r="B23" s="37" t="s">
        <v>30</v>
      </c>
      <c r="C23" s="30"/>
      <c r="D23" s="30"/>
      <c r="E23" s="33"/>
      <c r="F23" s="31">
        <v>700000</v>
      </c>
      <c r="G23" s="31" t="s">
        <v>31</v>
      </c>
    </row>
    <row r="24" spans="1:7" ht="43.2">
      <c r="A24" s="33"/>
      <c r="B24" s="41" t="s">
        <v>32</v>
      </c>
      <c r="C24" s="30"/>
      <c r="D24" s="30"/>
      <c r="E24" s="33"/>
      <c r="F24" s="31">
        <v>30000000</v>
      </c>
      <c r="G24" s="31" t="s">
        <v>33</v>
      </c>
    </row>
    <row r="25" spans="1:7" ht="28.8">
      <c r="A25" s="26" t="s">
        <v>34</v>
      </c>
      <c r="B25" s="35" t="s">
        <v>35</v>
      </c>
      <c r="C25" s="35"/>
      <c r="D25" s="35"/>
      <c r="E25" s="35"/>
      <c r="F25" s="43">
        <v>5800000</v>
      </c>
      <c r="G25" s="35"/>
    </row>
    <row r="26" spans="1:7">
      <c r="A26" s="27">
        <v>3</v>
      </c>
      <c r="B26" s="71" t="s">
        <v>36</v>
      </c>
      <c r="C26" s="71"/>
      <c r="D26" s="71"/>
      <c r="E26" s="71"/>
      <c r="F26" s="55">
        <f>SUM(F28:F36)</f>
        <v>9500000</v>
      </c>
      <c r="G26" s="47"/>
    </row>
    <row r="27" spans="1:7" ht="28.8" hidden="1">
      <c r="A27" s="26"/>
      <c r="B27" s="48" t="s">
        <v>37</v>
      </c>
      <c r="C27" s="30"/>
      <c r="D27" s="30"/>
      <c r="E27" s="49"/>
      <c r="F27" s="31">
        <f t="shared" ref="F27:F36" si="2">C27*D27*E27</f>
        <v>0</v>
      </c>
      <c r="G27" s="50"/>
    </row>
    <row r="28" spans="1:7" ht="28.8">
      <c r="A28" s="26"/>
      <c r="B28" s="41" t="s">
        <v>38</v>
      </c>
      <c r="C28" s="30"/>
      <c r="D28" s="30"/>
      <c r="E28" s="49"/>
      <c r="F28" s="31">
        <f t="shared" si="2"/>
        <v>0</v>
      </c>
      <c r="G28" s="56" t="s">
        <v>39</v>
      </c>
    </row>
    <row r="29" spans="1:7">
      <c r="A29" s="26"/>
      <c r="B29" s="48" t="s">
        <v>40</v>
      </c>
      <c r="C29" s="30">
        <v>1500000</v>
      </c>
      <c r="D29" s="30">
        <v>1</v>
      </c>
      <c r="E29" s="49">
        <v>1</v>
      </c>
      <c r="F29" s="31">
        <f t="shared" si="2"/>
        <v>1500000</v>
      </c>
      <c r="G29" s="50"/>
    </row>
    <row r="30" spans="1:7">
      <c r="A30" s="26"/>
      <c r="B30" s="48" t="s">
        <v>41</v>
      </c>
      <c r="C30" s="30">
        <v>1000000</v>
      </c>
      <c r="D30" s="30">
        <v>1</v>
      </c>
      <c r="E30" s="49">
        <v>1</v>
      </c>
      <c r="F30" s="31">
        <f t="shared" si="2"/>
        <v>1000000</v>
      </c>
      <c r="G30" s="50"/>
    </row>
    <row r="31" spans="1:7">
      <c r="A31" s="26"/>
      <c r="B31" s="48" t="s">
        <v>42</v>
      </c>
      <c r="C31" s="30">
        <v>800000</v>
      </c>
      <c r="D31" s="30">
        <v>1</v>
      </c>
      <c r="E31" s="49">
        <v>3</v>
      </c>
      <c r="F31" s="31">
        <f t="shared" si="2"/>
        <v>2400000</v>
      </c>
      <c r="G31" s="50"/>
    </row>
    <row r="32" spans="1:7">
      <c r="A32" s="26"/>
      <c r="B32" s="48" t="s">
        <v>43</v>
      </c>
      <c r="C32" s="30">
        <v>300000</v>
      </c>
      <c r="D32" s="30">
        <v>1</v>
      </c>
      <c r="E32" s="49">
        <v>2</v>
      </c>
      <c r="F32" s="31">
        <f t="shared" si="2"/>
        <v>600000</v>
      </c>
      <c r="G32" s="50"/>
    </row>
    <row r="33" spans="1:7">
      <c r="A33" s="26"/>
      <c r="B33" s="48" t="s">
        <v>44</v>
      </c>
      <c r="C33" s="30">
        <v>200000</v>
      </c>
      <c r="D33" s="30">
        <v>1</v>
      </c>
      <c r="E33" s="49">
        <v>2</v>
      </c>
      <c r="F33" s="31">
        <f t="shared" si="2"/>
        <v>400000</v>
      </c>
      <c r="G33" s="50"/>
    </row>
    <row r="34" spans="1:7">
      <c r="A34" s="26"/>
      <c r="B34" s="41" t="s">
        <v>45</v>
      </c>
      <c r="C34" s="30"/>
      <c r="D34" s="30"/>
      <c r="E34" s="49"/>
      <c r="F34" s="31"/>
      <c r="G34" s="50"/>
    </row>
    <row r="35" spans="1:7">
      <c r="A35" s="26"/>
      <c r="B35" s="48" t="s">
        <v>46</v>
      </c>
      <c r="C35" s="30">
        <v>500000</v>
      </c>
      <c r="D35" s="30">
        <v>1</v>
      </c>
      <c r="E35" s="49">
        <v>3</v>
      </c>
      <c r="F35" s="31">
        <f t="shared" si="2"/>
        <v>1500000</v>
      </c>
      <c r="G35" s="50"/>
    </row>
    <row r="36" spans="1:7">
      <c r="A36" s="26"/>
      <c r="B36" s="48" t="s">
        <v>47</v>
      </c>
      <c r="C36" s="30">
        <v>700000</v>
      </c>
      <c r="D36" s="30">
        <v>1</v>
      </c>
      <c r="E36" s="49">
        <v>3</v>
      </c>
      <c r="F36" s="31">
        <f t="shared" si="2"/>
        <v>2100000</v>
      </c>
      <c r="G36" s="50"/>
    </row>
    <row r="37" spans="1:7">
      <c r="A37" s="76" t="s">
        <v>48</v>
      </c>
      <c r="B37" s="77"/>
      <c r="C37" s="77"/>
      <c r="D37" s="77"/>
      <c r="E37" s="77"/>
      <c r="F37" s="51">
        <f>F11+F15+F26</f>
        <v>340000000</v>
      </c>
      <c r="G37" s="51"/>
    </row>
    <row r="39" spans="1:7" ht="15.55">
      <c r="A39" s="72" t="s">
        <v>49</v>
      </c>
      <c r="B39" s="72"/>
      <c r="C39" s="72"/>
      <c r="D39" s="72"/>
      <c r="E39" s="72"/>
      <c r="F39" s="78" t="s">
        <v>50</v>
      </c>
      <c r="G39" s="78"/>
    </row>
    <row r="40" spans="1:7" ht="33" customHeight="1">
      <c r="A40" s="72" t="s">
        <v>51</v>
      </c>
      <c r="B40" s="72"/>
      <c r="C40" s="52"/>
      <c r="D40" s="52"/>
      <c r="E40" s="52"/>
      <c r="F40" s="52"/>
      <c r="G40" s="52"/>
    </row>
    <row r="45" spans="1:7">
      <c r="F45" s="53"/>
      <c r="G45" s="53"/>
    </row>
    <row r="46" spans="1:7" ht="15.55">
      <c r="A46" s="72"/>
      <c r="B46" s="72"/>
      <c r="C46" s="72"/>
      <c r="D46" s="72"/>
      <c r="E46" s="72"/>
      <c r="F46" s="73"/>
      <c r="G46" s="73"/>
    </row>
  </sheetData>
  <mergeCells count="21">
    <mergeCell ref="A40:B40"/>
    <mergeCell ref="A46:B46"/>
    <mergeCell ref="C46:E46"/>
    <mergeCell ref="F46:G46"/>
    <mergeCell ref="A9:A10"/>
    <mergeCell ref="B9:B10"/>
    <mergeCell ref="C9:C10"/>
    <mergeCell ref="D9:D10"/>
    <mergeCell ref="E9:E10"/>
    <mergeCell ref="F9:F10"/>
    <mergeCell ref="G9:G10"/>
    <mergeCell ref="B26:E26"/>
    <mergeCell ref="A37:E37"/>
    <mergeCell ref="A39:B39"/>
    <mergeCell ref="C39:E39"/>
    <mergeCell ref="F39:G39"/>
    <mergeCell ref="A1:G1"/>
    <mergeCell ref="A3:G3"/>
    <mergeCell ref="A4:G4"/>
    <mergeCell ref="B11:E11"/>
    <mergeCell ref="B15:E15"/>
  </mergeCells>
  <pageMargins left="0.7" right="0.7"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3"/>
  <sheetViews>
    <sheetView workbookViewId="0">
      <selection sqref="A1:G1"/>
    </sheetView>
  </sheetViews>
  <sheetFormatPr defaultColWidth="9" defaultRowHeight="14.4"/>
  <cols>
    <col min="1" max="1" width="6.69921875" customWidth="1"/>
    <col min="2" max="2" width="31.8984375" customWidth="1"/>
    <col min="3" max="3" width="14" customWidth="1"/>
    <col min="4" max="4" width="9.8984375" customWidth="1"/>
    <col min="5" max="5" width="9.69921875" customWidth="1"/>
    <col min="6" max="6" width="12.3984375" customWidth="1"/>
    <col min="7" max="7" width="20.69921875" customWidth="1"/>
    <col min="9" max="9" width="12.09765625" customWidth="1"/>
    <col min="11" max="11" width="10.09765625" customWidth="1"/>
  </cols>
  <sheetData>
    <row r="1" spans="1:7" ht="17.3">
      <c r="A1" s="68" t="s">
        <v>52</v>
      </c>
      <c r="B1" s="68"/>
      <c r="C1" s="68"/>
      <c r="D1" s="68"/>
      <c r="E1" s="68"/>
      <c r="F1" s="68"/>
      <c r="G1" s="68"/>
    </row>
    <row r="2" spans="1:7" ht="15.55">
      <c r="A2" s="22"/>
      <c r="B2" s="22"/>
      <c r="C2" s="22"/>
      <c r="D2" s="22"/>
      <c r="E2" s="22"/>
      <c r="F2" s="22"/>
      <c r="G2" s="22"/>
    </row>
    <row r="3" spans="1:7" ht="15.55">
      <c r="A3" s="69" t="s">
        <v>1</v>
      </c>
      <c r="B3" s="69"/>
      <c r="C3" s="69"/>
      <c r="D3" s="69"/>
      <c r="E3" s="69"/>
      <c r="F3" s="69"/>
      <c r="G3" s="69"/>
    </row>
    <row r="4" spans="1:7" ht="15.55">
      <c r="A4" s="70"/>
      <c r="B4" s="70"/>
      <c r="C4" s="70"/>
      <c r="D4" s="70"/>
      <c r="E4" s="70"/>
      <c r="F4" s="70"/>
      <c r="G4" s="70"/>
    </row>
    <row r="5" spans="1:7" ht="15.55">
      <c r="A5" s="23" t="s">
        <v>2</v>
      </c>
      <c r="B5" s="23"/>
      <c r="C5" s="23"/>
      <c r="D5" s="23"/>
      <c r="E5" s="23"/>
      <c r="F5" s="23"/>
      <c r="G5" s="23"/>
    </row>
    <row r="6" spans="1:7" ht="15.55">
      <c r="A6" s="23" t="s">
        <v>3</v>
      </c>
      <c r="B6" s="23"/>
      <c r="C6" s="23"/>
      <c r="D6" s="23"/>
      <c r="E6" s="23"/>
      <c r="F6" s="23"/>
      <c r="G6" s="23"/>
    </row>
    <row r="7" spans="1:7">
      <c r="A7" s="24" t="s">
        <v>4</v>
      </c>
    </row>
    <row r="8" spans="1:7" ht="15.55">
      <c r="G8" s="25" t="s">
        <v>5</v>
      </c>
    </row>
    <row r="9" spans="1:7">
      <c r="A9" s="85" t="s">
        <v>6</v>
      </c>
      <c r="B9" s="75" t="s">
        <v>7</v>
      </c>
      <c r="C9" s="75" t="s">
        <v>8</v>
      </c>
      <c r="D9" s="75" t="s">
        <v>53</v>
      </c>
      <c r="E9" s="75" t="s">
        <v>10</v>
      </c>
      <c r="F9" s="75" t="s">
        <v>11</v>
      </c>
      <c r="G9" s="75" t="s">
        <v>12</v>
      </c>
    </row>
    <row r="10" spans="1:7">
      <c r="A10" s="86"/>
      <c r="B10" s="75"/>
      <c r="C10" s="75"/>
      <c r="D10" s="75"/>
      <c r="E10" s="75"/>
      <c r="F10" s="75"/>
      <c r="G10" s="75"/>
    </row>
    <row r="11" spans="1:7">
      <c r="A11" s="27">
        <v>1</v>
      </c>
      <c r="B11" s="71" t="s">
        <v>13</v>
      </c>
      <c r="C11" s="71"/>
      <c r="D11" s="71"/>
      <c r="E11" s="71"/>
      <c r="F11" s="29">
        <f>F14+F15+F17+F18+F20+F21+F24+F25+F26+F28+F29+F30+F32+F33+F34+F36+F37+F38</f>
        <v>149900000</v>
      </c>
      <c r="G11" s="29"/>
    </row>
    <row r="12" spans="1:7" ht="33.700000000000003" customHeight="1">
      <c r="A12" s="33" t="s">
        <v>14</v>
      </c>
      <c r="B12" s="79" t="s">
        <v>54</v>
      </c>
      <c r="C12" s="80"/>
      <c r="D12" s="80"/>
      <c r="E12" s="80"/>
      <c r="F12" s="80"/>
      <c r="G12" s="81"/>
    </row>
    <row r="13" spans="1:7" ht="22.5" customHeight="1">
      <c r="A13" s="33" t="s">
        <v>55</v>
      </c>
      <c r="B13" s="82" t="s">
        <v>56</v>
      </c>
      <c r="C13" s="83"/>
      <c r="D13" s="83"/>
      <c r="E13" s="83"/>
      <c r="F13" s="83"/>
      <c r="G13" s="84"/>
    </row>
    <row r="14" spans="1:7">
      <c r="A14" s="33"/>
      <c r="B14" s="40" t="s">
        <v>57</v>
      </c>
      <c r="C14" s="30">
        <v>800000</v>
      </c>
      <c r="D14" s="30">
        <v>1</v>
      </c>
      <c r="E14" s="30">
        <v>10</v>
      </c>
      <c r="F14" s="31">
        <f t="shared" ref="F14:F15" si="0">C14*D14*E14</f>
        <v>8000000</v>
      </c>
      <c r="G14" s="32"/>
    </row>
    <row r="15" spans="1:7">
      <c r="A15" s="33"/>
      <c r="B15" s="40" t="s">
        <v>58</v>
      </c>
      <c r="C15" s="30">
        <v>500000</v>
      </c>
      <c r="D15" s="30">
        <v>1</v>
      </c>
      <c r="E15" s="30">
        <v>5</v>
      </c>
      <c r="F15" s="31">
        <f t="shared" si="0"/>
        <v>2500000</v>
      </c>
      <c r="G15" s="32"/>
    </row>
    <row r="16" spans="1:7" ht="22.5" customHeight="1">
      <c r="A16" s="33" t="s">
        <v>59</v>
      </c>
      <c r="B16" s="82" t="s">
        <v>60</v>
      </c>
      <c r="C16" s="83"/>
      <c r="D16" s="83"/>
      <c r="E16" s="83"/>
      <c r="F16" s="83"/>
      <c r="G16" s="84"/>
    </row>
    <row r="17" spans="1:9">
      <c r="A17" s="33"/>
      <c r="B17" s="40" t="s">
        <v>57</v>
      </c>
      <c r="C17" s="30">
        <v>800000</v>
      </c>
      <c r="D17" s="30">
        <v>1</v>
      </c>
      <c r="E17" s="30">
        <v>10</v>
      </c>
      <c r="F17" s="31">
        <f t="shared" ref="F17:F38" si="1">C17*D17*E17</f>
        <v>8000000</v>
      </c>
      <c r="G17" s="32"/>
    </row>
    <row r="18" spans="1:9">
      <c r="A18" s="33"/>
      <c r="B18" s="40" t="s">
        <v>58</v>
      </c>
      <c r="C18" s="30">
        <v>500000</v>
      </c>
      <c r="D18" s="30">
        <v>1</v>
      </c>
      <c r="E18" s="30">
        <v>5</v>
      </c>
      <c r="F18" s="31">
        <f t="shared" si="1"/>
        <v>2500000</v>
      </c>
      <c r="G18" s="32"/>
    </row>
    <row r="19" spans="1:9">
      <c r="A19" s="33" t="s">
        <v>16</v>
      </c>
      <c r="B19" s="79" t="s">
        <v>61</v>
      </c>
      <c r="C19" s="80"/>
      <c r="D19" s="80"/>
      <c r="E19" s="80"/>
      <c r="F19" s="80"/>
      <c r="G19" s="81"/>
    </row>
    <row r="20" spans="1:9">
      <c r="A20" s="33"/>
      <c r="B20" s="40" t="s">
        <v>57</v>
      </c>
      <c r="C20" s="30">
        <v>800000</v>
      </c>
      <c r="D20" s="30">
        <v>1</v>
      </c>
      <c r="E20" s="30">
        <v>8</v>
      </c>
      <c r="F20" s="31">
        <f t="shared" si="1"/>
        <v>6400000</v>
      </c>
      <c r="G20" s="32"/>
    </row>
    <row r="21" spans="1:9">
      <c r="A21" s="33"/>
      <c r="B21" s="40" t="s">
        <v>58</v>
      </c>
      <c r="C21" s="30">
        <v>500000</v>
      </c>
      <c r="D21" s="30">
        <v>1</v>
      </c>
      <c r="E21" s="30">
        <v>5</v>
      </c>
      <c r="F21" s="31">
        <f t="shared" si="1"/>
        <v>2500000</v>
      </c>
      <c r="G21" s="32"/>
    </row>
    <row r="22" spans="1:9">
      <c r="A22" s="33" t="s">
        <v>18</v>
      </c>
      <c r="B22" s="79" t="s">
        <v>62</v>
      </c>
      <c r="C22" s="80"/>
      <c r="D22" s="80"/>
      <c r="E22" s="80"/>
      <c r="F22" s="80">
        <f t="shared" si="1"/>
        <v>0</v>
      </c>
      <c r="G22" s="81"/>
    </row>
    <row r="23" spans="1:9">
      <c r="A23" s="33" t="s">
        <v>63</v>
      </c>
      <c r="B23" s="82" t="s">
        <v>64</v>
      </c>
      <c r="C23" s="83"/>
      <c r="D23" s="83"/>
      <c r="E23" s="83"/>
      <c r="F23" s="83"/>
      <c r="G23" s="84"/>
    </row>
    <row r="24" spans="1:9">
      <c r="A24" s="33"/>
      <c r="B24" s="40" t="s">
        <v>65</v>
      </c>
      <c r="C24" s="30">
        <v>1000000</v>
      </c>
      <c r="D24" s="30">
        <v>1</v>
      </c>
      <c r="E24" s="30">
        <v>6</v>
      </c>
      <c r="F24" s="31">
        <f t="shared" ref="F24:F26" si="2">C24*D24*E24</f>
        <v>6000000</v>
      </c>
      <c r="G24" s="32"/>
    </row>
    <row r="25" spans="1:9">
      <c r="A25" s="33"/>
      <c r="B25" s="40" t="s">
        <v>57</v>
      </c>
      <c r="C25" s="30">
        <v>800000</v>
      </c>
      <c r="D25" s="30">
        <v>2</v>
      </c>
      <c r="E25" s="30">
        <v>10</v>
      </c>
      <c r="F25" s="31">
        <f t="shared" si="2"/>
        <v>16000000</v>
      </c>
      <c r="G25" s="32"/>
    </row>
    <row r="26" spans="1:9">
      <c r="A26" s="33"/>
      <c r="B26" s="40" t="s">
        <v>66</v>
      </c>
      <c r="C26" s="30">
        <v>500000</v>
      </c>
      <c r="D26" s="30">
        <v>10</v>
      </c>
      <c r="E26" s="30">
        <v>2</v>
      </c>
      <c r="F26" s="31">
        <f t="shared" si="2"/>
        <v>10000000</v>
      </c>
      <c r="G26" s="32"/>
      <c r="I26" s="42"/>
    </row>
    <row r="27" spans="1:9">
      <c r="A27" s="33" t="s">
        <v>67</v>
      </c>
      <c r="B27" s="82" t="s">
        <v>68</v>
      </c>
      <c r="C27" s="83"/>
      <c r="D27" s="83"/>
      <c r="E27" s="83"/>
      <c r="F27" s="83"/>
      <c r="G27" s="84"/>
    </row>
    <row r="28" spans="1:9">
      <c r="A28" s="33"/>
      <c r="B28" s="40" t="s">
        <v>65</v>
      </c>
      <c r="C28" s="30">
        <v>1000000</v>
      </c>
      <c r="D28" s="30">
        <v>1</v>
      </c>
      <c r="E28" s="30">
        <v>6</v>
      </c>
      <c r="F28" s="31">
        <f t="shared" ref="F28:F30" si="3">C28*D28*E28</f>
        <v>6000000</v>
      </c>
      <c r="G28" s="32"/>
    </row>
    <row r="29" spans="1:9">
      <c r="A29" s="33"/>
      <c r="B29" s="40" t="s">
        <v>57</v>
      </c>
      <c r="C29" s="30">
        <v>800000</v>
      </c>
      <c r="D29" s="30">
        <v>2</v>
      </c>
      <c r="E29" s="30">
        <v>10</v>
      </c>
      <c r="F29" s="31">
        <f t="shared" si="3"/>
        <v>16000000</v>
      </c>
      <c r="G29" s="32"/>
    </row>
    <row r="30" spans="1:9">
      <c r="A30" s="33"/>
      <c r="B30" s="40" t="s">
        <v>66</v>
      </c>
      <c r="C30" s="30">
        <v>500000</v>
      </c>
      <c r="D30" s="30">
        <v>6</v>
      </c>
      <c r="E30" s="30">
        <v>3</v>
      </c>
      <c r="F30" s="31">
        <f t="shared" si="3"/>
        <v>9000000</v>
      </c>
      <c r="G30" s="32"/>
    </row>
    <row r="31" spans="1:9">
      <c r="A31" s="33" t="s">
        <v>69</v>
      </c>
      <c r="B31" s="82" t="s">
        <v>70</v>
      </c>
      <c r="C31" s="83"/>
      <c r="D31" s="83"/>
      <c r="E31" s="83"/>
      <c r="F31" s="83"/>
      <c r="G31" s="84"/>
    </row>
    <row r="32" spans="1:9">
      <c r="A32" s="33"/>
      <c r="B32" s="40" t="s">
        <v>65</v>
      </c>
      <c r="C32" s="30">
        <v>1000000</v>
      </c>
      <c r="D32" s="30">
        <v>1</v>
      </c>
      <c r="E32" s="30">
        <v>5</v>
      </c>
      <c r="F32" s="31">
        <f t="shared" ref="F32:F34" si="4">C32*D32*E32</f>
        <v>5000000</v>
      </c>
      <c r="G32" s="32"/>
    </row>
    <row r="33" spans="1:11">
      <c r="A33" s="33"/>
      <c r="B33" s="40" t="s">
        <v>57</v>
      </c>
      <c r="C33" s="30">
        <v>800000</v>
      </c>
      <c r="D33" s="30">
        <v>2</v>
      </c>
      <c r="E33" s="30">
        <v>10</v>
      </c>
      <c r="F33" s="31">
        <f t="shared" si="4"/>
        <v>16000000</v>
      </c>
      <c r="G33" s="32"/>
    </row>
    <row r="34" spans="1:11">
      <c r="A34" s="33"/>
      <c r="B34" s="40" t="s">
        <v>66</v>
      </c>
      <c r="C34" s="30">
        <v>500000</v>
      </c>
      <c r="D34" s="30">
        <v>6</v>
      </c>
      <c r="E34" s="30">
        <v>3</v>
      </c>
      <c r="F34" s="31">
        <f t="shared" si="4"/>
        <v>9000000</v>
      </c>
      <c r="G34" s="32"/>
    </row>
    <row r="35" spans="1:11">
      <c r="A35" s="33" t="s">
        <v>71</v>
      </c>
      <c r="B35" s="79" t="s">
        <v>72</v>
      </c>
      <c r="C35" s="80"/>
      <c r="D35" s="80"/>
      <c r="E35" s="80"/>
      <c r="F35" s="80">
        <f t="shared" si="1"/>
        <v>0</v>
      </c>
      <c r="G35" s="81"/>
    </row>
    <row r="36" spans="1:11">
      <c r="A36" s="33"/>
      <c r="B36" s="40" t="s">
        <v>65</v>
      </c>
      <c r="C36" s="30">
        <v>1000000</v>
      </c>
      <c r="D36" s="30">
        <v>1</v>
      </c>
      <c r="E36" s="30">
        <v>10</v>
      </c>
      <c r="F36" s="31">
        <f t="shared" si="1"/>
        <v>10000000</v>
      </c>
      <c r="G36" s="32"/>
    </row>
    <row r="37" spans="1:11">
      <c r="A37" s="33"/>
      <c r="B37" s="40" t="s">
        <v>57</v>
      </c>
      <c r="C37" s="30">
        <v>800000</v>
      </c>
      <c r="D37" s="30">
        <v>2</v>
      </c>
      <c r="E37" s="30">
        <v>5</v>
      </c>
      <c r="F37" s="31">
        <f t="shared" si="1"/>
        <v>8000000</v>
      </c>
      <c r="G37" s="32"/>
    </row>
    <row r="38" spans="1:11">
      <c r="A38" s="33"/>
      <c r="B38" s="40" t="s">
        <v>66</v>
      </c>
      <c r="C38" s="30">
        <v>500000</v>
      </c>
      <c r="D38" s="30">
        <v>6</v>
      </c>
      <c r="E38" s="30">
        <v>3</v>
      </c>
      <c r="F38" s="31">
        <f t="shared" si="1"/>
        <v>9000000</v>
      </c>
      <c r="G38" s="32"/>
    </row>
    <row r="39" spans="1:11">
      <c r="A39" s="27">
        <v>2</v>
      </c>
      <c r="B39" s="71" t="s">
        <v>73</v>
      </c>
      <c r="C39" s="71"/>
      <c r="D39" s="71"/>
      <c r="E39" s="71"/>
      <c r="F39" s="36">
        <f>SUM(F40:F52)</f>
        <v>49000000</v>
      </c>
      <c r="G39" s="28"/>
    </row>
    <row r="40" spans="1:11">
      <c r="A40" s="26" t="s">
        <v>21</v>
      </c>
      <c r="B40" s="35" t="s">
        <v>22</v>
      </c>
      <c r="C40" s="35"/>
      <c r="D40" s="35"/>
      <c r="E40" s="35"/>
      <c r="F40" s="35"/>
      <c r="G40" s="35"/>
    </row>
    <row r="41" spans="1:11">
      <c r="A41" s="33" t="s">
        <v>74</v>
      </c>
      <c r="B41" s="37" t="s">
        <v>75</v>
      </c>
      <c r="C41" s="30"/>
      <c r="D41" s="30"/>
      <c r="E41" s="33"/>
      <c r="F41" s="31">
        <f t="shared" ref="F41:F45" si="5">C41*D41*E41</f>
        <v>0</v>
      </c>
      <c r="G41" s="31"/>
    </row>
    <row r="42" spans="1:11">
      <c r="A42" s="33"/>
      <c r="B42" s="40" t="s">
        <v>65</v>
      </c>
      <c r="C42" s="30">
        <v>1000000</v>
      </c>
      <c r="D42" s="30">
        <v>1</v>
      </c>
      <c r="E42" s="33">
        <v>5</v>
      </c>
      <c r="F42" s="31">
        <f t="shared" si="5"/>
        <v>5000000</v>
      </c>
      <c r="G42" s="31"/>
    </row>
    <row r="43" spans="1:11">
      <c r="A43" s="33"/>
      <c r="B43" s="40" t="s">
        <v>57</v>
      </c>
      <c r="C43" s="30">
        <v>800000</v>
      </c>
      <c r="D43" s="30">
        <v>1</v>
      </c>
      <c r="E43" s="33">
        <v>10</v>
      </c>
      <c r="F43" s="31">
        <f t="shared" si="5"/>
        <v>8000000</v>
      </c>
      <c r="G43" s="31"/>
    </row>
    <row r="44" spans="1:11">
      <c r="A44" s="33" t="s">
        <v>76</v>
      </c>
      <c r="B44" s="37" t="s">
        <v>77</v>
      </c>
      <c r="C44" s="30"/>
      <c r="D44" s="30"/>
      <c r="E44" s="33"/>
      <c r="F44" s="31">
        <f>15%*13000000</f>
        <v>1950000</v>
      </c>
      <c r="G44" s="30" t="s">
        <v>78</v>
      </c>
    </row>
    <row r="45" spans="1:11" ht="43.2">
      <c r="A45" s="33" t="s">
        <v>79</v>
      </c>
      <c r="B45" s="37" t="s">
        <v>80</v>
      </c>
      <c r="C45" s="30">
        <v>100000</v>
      </c>
      <c r="D45" s="30">
        <v>6</v>
      </c>
      <c r="E45" s="33">
        <v>25</v>
      </c>
      <c r="F45" s="31">
        <f t="shared" si="5"/>
        <v>15000000</v>
      </c>
      <c r="G45" s="31"/>
      <c r="K45" s="54"/>
    </row>
    <row r="46" spans="1:11">
      <c r="A46" s="33" t="s">
        <v>81</v>
      </c>
      <c r="B46" s="37" t="s">
        <v>82</v>
      </c>
      <c r="C46" s="30"/>
      <c r="D46" s="30"/>
      <c r="E46" s="33"/>
      <c r="F46" s="31">
        <v>0</v>
      </c>
      <c r="G46" s="31" t="s">
        <v>83</v>
      </c>
    </row>
    <row r="47" spans="1:11">
      <c r="A47" s="26" t="s">
        <v>34</v>
      </c>
      <c r="B47" s="41" t="s">
        <v>29</v>
      </c>
      <c r="C47" s="30"/>
      <c r="D47" s="39"/>
      <c r="E47" s="33"/>
      <c r="F47" s="31"/>
      <c r="G47" s="31"/>
    </row>
    <row r="48" spans="1:11" ht="28.8">
      <c r="A48" s="33" t="s">
        <v>84</v>
      </c>
      <c r="B48" s="37" t="s">
        <v>30</v>
      </c>
      <c r="C48" s="30"/>
      <c r="D48" s="30"/>
      <c r="E48" s="33"/>
      <c r="F48" s="31">
        <f>7%*F45</f>
        <v>1050000</v>
      </c>
      <c r="G48" s="31" t="s">
        <v>31</v>
      </c>
    </row>
    <row r="49" spans="1:7" s="20" customFormat="1" ht="45.1" customHeight="1">
      <c r="A49" s="33" t="s">
        <v>85</v>
      </c>
      <c r="B49" s="37" t="s">
        <v>86</v>
      </c>
      <c r="C49" s="30">
        <v>150</v>
      </c>
      <c r="D49" s="30">
        <v>100000</v>
      </c>
      <c r="E49" s="33">
        <v>1</v>
      </c>
      <c r="F49" s="31">
        <f t="shared" ref="F49" si="6">C49*D49*E49</f>
        <v>15000000</v>
      </c>
      <c r="G49" s="30" t="s">
        <v>87</v>
      </c>
    </row>
    <row r="50" spans="1:7" ht="28.8">
      <c r="A50" s="26" t="s">
        <v>88</v>
      </c>
      <c r="B50" s="35" t="s">
        <v>35</v>
      </c>
      <c r="C50" s="35"/>
      <c r="D50" s="35"/>
      <c r="E50" s="35"/>
      <c r="F50" s="43"/>
      <c r="G50" s="35"/>
    </row>
    <row r="51" spans="1:7" s="21" customFormat="1" ht="28.8">
      <c r="A51" s="33" t="s">
        <v>89</v>
      </c>
      <c r="B51" s="37" t="s">
        <v>90</v>
      </c>
      <c r="C51" s="44"/>
      <c r="D51" s="44"/>
      <c r="E51" s="45"/>
      <c r="F51" s="46">
        <v>2000000</v>
      </c>
      <c r="G51" s="31" t="s">
        <v>91</v>
      </c>
    </row>
    <row r="52" spans="1:7" s="21" customFormat="1" ht="15.55">
      <c r="A52" s="33" t="s">
        <v>92</v>
      </c>
      <c r="B52" s="37" t="s">
        <v>93</v>
      </c>
      <c r="C52" s="44"/>
      <c r="D52" s="44"/>
      <c r="E52" s="45"/>
      <c r="F52" s="46">
        <v>1000000</v>
      </c>
      <c r="G52" s="31" t="s">
        <v>91</v>
      </c>
    </row>
    <row r="53" spans="1:7" ht="16.600000000000001" customHeight="1">
      <c r="A53" s="27">
        <v>3</v>
      </c>
      <c r="B53" s="71" t="s">
        <v>94</v>
      </c>
      <c r="C53" s="71"/>
      <c r="D53" s="71"/>
      <c r="E53" s="71"/>
      <c r="F53" s="36">
        <f>SUM(F55:F63)</f>
        <v>11100000</v>
      </c>
      <c r="G53" s="47"/>
    </row>
    <row r="54" spans="1:7" ht="28.8" hidden="1">
      <c r="A54" s="26"/>
      <c r="B54" s="48" t="s">
        <v>37</v>
      </c>
      <c r="C54" s="30"/>
      <c r="D54" s="30"/>
      <c r="E54" s="49"/>
      <c r="F54" s="31">
        <f t="shared" ref="F54:F63" si="7">C54*D54*E54</f>
        <v>0</v>
      </c>
      <c r="G54" s="50"/>
    </row>
    <row r="55" spans="1:7" s="20" customFormat="1">
      <c r="A55" s="26" t="s">
        <v>95</v>
      </c>
      <c r="B55" s="41" t="s">
        <v>38</v>
      </c>
      <c r="C55" s="41"/>
      <c r="D55" s="41"/>
      <c r="E55" s="41"/>
      <c r="F55" s="41"/>
      <c r="G55" s="41"/>
    </row>
    <row r="56" spans="1:7" s="20" customFormat="1">
      <c r="A56" s="33" t="s">
        <v>96</v>
      </c>
      <c r="B56" s="37" t="s">
        <v>40</v>
      </c>
      <c r="C56" s="30">
        <v>1500000</v>
      </c>
      <c r="D56" s="30">
        <v>1</v>
      </c>
      <c r="E56" s="33">
        <v>1</v>
      </c>
      <c r="F56" s="31">
        <f t="shared" si="7"/>
        <v>1500000</v>
      </c>
      <c r="G56" s="41"/>
    </row>
    <row r="57" spans="1:7" s="20" customFormat="1">
      <c r="A57" s="33" t="s">
        <v>97</v>
      </c>
      <c r="B57" s="37" t="s">
        <v>41</v>
      </c>
      <c r="C57" s="30">
        <v>1000000</v>
      </c>
      <c r="D57" s="30">
        <v>1</v>
      </c>
      <c r="E57" s="33">
        <v>1</v>
      </c>
      <c r="F57" s="31">
        <f t="shared" si="7"/>
        <v>1000000</v>
      </c>
      <c r="G57" s="41"/>
    </row>
    <row r="58" spans="1:7" s="20" customFormat="1">
      <c r="A58" s="33" t="s">
        <v>98</v>
      </c>
      <c r="B58" s="37" t="s">
        <v>42</v>
      </c>
      <c r="C58" s="30">
        <v>800000</v>
      </c>
      <c r="D58" s="30">
        <v>1</v>
      </c>
      <c r="E58" s="33">
        <v>3</v>
      </c>
      <c r="F58" s="31">
        <f t="shared" si="7"/>
        <v>2400000</v>
      </c>
      <c r="G58" s="41"/>
    </row>
    <row r="59" spans="1:7" s="20" customFormat="1">
      <c r="A59" s="33" t="s">
        <v>99</v>
      </c>
      <c r="B59" s="37" t="s">
        <v>43</v>
      </c>
      <c r="C59" s="30">
        <v>300000</v>
      </c>
      <c r="D59" s="30">
        <v>1</v>
      </c>
      <c r="E59" s="33">
        <v>2</v>
      </c>
      <c r="F59" s="31">
        <f t="shared" si="7"/>
        <v>600000</v>
      </c>
      <c r="G59" s="41"/>
    </row>
    <row r="60" spans="1:7" s="20" customFormat="1">
      <c r="A60" s="33" t="s">
        <v>100</v>
      </c>
      <c r="B60" s="37" t="s">
        <v>44</v>
      </c>
      <c r="C60" s="30">
        <v>200000</v>
      </c>
      <c r="D60" s="30">
        <v>1</v>
      </c>
      <c r="E60" s="33">
        <v>10</v>
      </c>
      <c r="F60" s="31">
        <f t="shared" si="7"/>
        <v>2000000</v>
      </c>
      <c r="G60" s="41"/>
    </row>
    <row r="61" spans="1:7" s="20" customFormat="1">
      <c r="A61" s="26" t="s">
        <v>101</v>
      </c>
      <c r="B61" s="41" t="s">
        <v>45</v>
      </c>
      <c r="C61" s="41"/>
      <c r="D61" s="41"/>
      <c r="E61" s="41"/>
      <c r="F61" s="41"/>
      <c r="G61" s="41"/>
    </row>
    <row r="62" spans="1:7" s="20" customFormat="1">
      <c r="A62" s="33" t="s">
        <v>102</v>
      </c>
      <c r="B62" s="37" t="s">
        <v>46</v>
      </c>
      <c r="C62" s="30">
        <v>500000</v>
      </c>
      <c r="D62" s="30">
        <v>1</v>
      </c>
      <c r="E62" s="33">
        <v>3</v>
      </c>
      <c r="F62" s="31">
        <f t="shared" si="7"/>
        <v>1500000</v>
      </c>
      <c r="G62" s="41"/>
    </row>
    <row r="63" spans="1:7" s="20" customFormat="1">
      <c r="A63" s="33" t="s">
        <v>103</v>
      </c>
      <c r="B63" s="37" t="s">
        <v>47</v>
      </c>
      <c r="C63" s="30">
        <v>700000</v>
      </c>
      <c r="D63" s="30">
        <v>1</v>
      </c>
      <c r="E63" s="33">
        <v>3</v>
      </c>
      <c r="F63" s="31">
        <f t="shared" si="7"/>
        <v>2100000</v>
      </c>
      <c r="G63" s="41"/>
    </row>
    <row r="64" spans="1:7">
      <c r="A64" s="76" t="s">
        <v>48</v>
      </c>
      <c r="B64" s="77"/>
      <c r="C64" s="77"/>
      <c r="D64" s="77"/>
      <c r="E64" s="77"/>
      <c r="F64" s="51">
        <f>F11+F39+F53</f>
        <v>210000000</v>
      </c>
      <c r="G64" s="51"/>
    </row>
    <row r="66" spans="1:7" ht="15.55">
      <c r="A66" s="72" t="s">
        <v>49</v>
      </c>
      <c r="B66" s="72"/>
      <c r="C66" s="72"/>
      <c r="D66" s="72"/>
      <c r="E66" s="72"/>
      <c r="F66" s="78" t="s">
        <v>50</v>
      </c>
      <c r="G66" s="78"/>
    </row>
    <row r="67" spans="1:7" ht="33" customHeight="1">
      <c r="A67" s="72" t="s">
        <v>51</v>
      </c>
      <c r="B67" s="72"/>
      <c r="C67" s="52"/>
      <c r="D67" s="52"/>
      <c r="E67" s="52"/>
      <c r="F67" s="52"/>
      <c r="G67" s="52"/>
    </row>
    <row r="72" spans="1:7">
      <c r="F72" s="53"/>
      <c r="G72" s="53"/>
    </row>
    <row r="73" spans="1:7" ht="15.55">
      <c r="A73" s="72"/>
      <c r="B73" s="72"/>
      <c r="C73" s="72"/>
      <c r="D73" s="72"/>
      <c r="E73" s="72"/>
      <c r="F73" s="73"/>
      <c r="G73" s="73"/>
    </row>
  </sheetData>
  <mergeCells count="30">
    <mergeCell ref="A73:B73"/>
    <mergeCell ref="C73:E73"/>
    <mergeCell ref="F73:G73"/>
    <mergeCell ref="A9:A10"/>
    <mergeCell ref="B9:B10"/>
    <mergeCell ref="C9:C10"/>
    <mergeCell ref="D9:D10"/>
    <mergeCell ref="E9:E10"/>
    <mergeCell ref="F9:F10"/>
    <mergeCell ref="G9:G10"/>
    <mergeCell ref="A64:E64"/>
    <mergeCell ref="A66:B66"/>
    <mergeCell ref="C66:E66"/>
    <mergeCell ref="F66:G66"/>
    <mergeCell ref="A67:B67"/>
    <mergeCell ref="B27:G27"/>
    <mergeCell ref="B31:G31"/>
    <mergeCell ref="B35:G35"/>
    <mergeCell ref="B39:E39"/>
    <mergeCell ref="B53:E53"/>
    <mergeCell ref="B13:G13"/>
    <mergeCell ref="B16:G16"/>
    <mergeCell ref="B19:G19"/>
    <mergeCell ref="B22:G22"/>
    <mergeCell ref="B23:G23"/>
    <mergeCell ref="A1:G1"/>
    <mergeCell ref="A3:G3"/>
    <mergeCell ref="A4:G4"/>
    <mergeCell ref="B11:E11"/>
    <mergeCell ref="B12:G12"/>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3"/>
  <sheetViews>
    <sheetView topLeftCell="A16" workbookViewId="0">
      <selection activeCell="F28" sqref="F28:F30"/>
    </sheetView>
  </sheetViews>
  <sheetFormatPr defaultColWidth="9" defaultRowHeight="14.4"/>
  <cols>
    <col min="1" max="1" width="6.69921875" customWidth="1"/>
    <col min="2" max="2" width="31.8984375" customWidth="1"/>
    <col min="3" max="3" width="14" customWidth="1"/>
    <col min="4" max="4" width="9.8984375" customWidth="1"/>
    <col min="5" max="5" width="9.69921875" customWidth="1"/>
    <col min="6" max="6" width="12.3984375" customWidth="1"/>
    <col min="7" max="7" width="20.69921875" customWidth="1"/>
    <col min="9" max="9" width="12.09765625" customWidth="1"/>
    <col min="11" max="11" width="10.09765625" customWidth="1"/>
  </cols>
  <sheetData>
    <row r="1" spans="1:7" ht="17.3">
      <c r="A1" s="68" t="s">
        <v>104</v>
      </c>
      <c r="B1" s="68"/>
      <c r="C1" s="68"/>
      <c r="D1" s="68"/>
      <c r="E1" s="68"/>
      <c r="F1" s="68"/>
      <c r="G1" s="68"/>
    </row>
    <row r="2" spans="1:7" ht="15.55">
      <c r="A2" s="22"/>
      <c r="B2" s="22"/>
      <c r="C2" s="22"/>
      <c r="D2" s="22"/>
      <c r="E2" s="22"/>
      <c r="F2" s="22"/>
      <c r="G2" s="22"/>
    </row>
    <row r="3" spans="1:7" ht="15.55">
      <c r="A3" s="69" t="s">
        <v>1</v>
      </c>
      <c r="B3" s="69"/>
      <c r="C3" s="69"/>
      <c r="D3" s="69"/>
      <c r="E3" s="69"/>
      <c r="F3" s="69"/>
      <c r="G3" s="69"/>
    </row>
    <row r="4" spans="1:7" ht="15.55">
      <c r="A4" s="70"/>
      <c r="B4" s="70"/>
      <c r="C4" s="70"/>
      <c r="D4" s="70"/>
      <c r="E4" s="70"/>
      <c r="F4" s="70"/>
      <c r="G4" s="70"/>
    </row>
    <row r="5" spans="1:7" ht="15.55">
      <c r="A5" s="23" t="s">
        <v>2</v>
      </c>
      <c r="B5" s="23"/>
      <c r="C5" s="23"/>
      <c r="D5" s="23"/>
      <c r="E5" s="23"/>
      <c r="F5" s="23"/>
      <c r="G5" s="23"/>
    </row>
    <row r="6" spans="1:7" ht="15.55">
      <c r="A6" s="23" t="s">
        <v>3</v>
      </c>
      <c r="B6" s="23"/>
      <c r="C6" s="23"/>
      <c r="D6" s="23"/>
      <c r="E6" s="23"/>
      <c r="F6" s="23"/>
      <c r="G6" s="23"/>
    </row>
    <row r="7" spans="1:7">
      <c r="A7" s="24" t="s">
        <v>4</v>
      </c>
    </row>
    <row r="8" spans="1:7" ht="15.55">
      <c r="G8" s="25" t="s">
        <v>5</v>
      </c>
    </row>
    <row r="9" spans="1:7">
      <c r="A9" s="85" t="s">
        <v>6</v>
      </c>
      <c r="B9" s="75" t="s">
        <v>7</v>
      </c>
      <c r="C9" s="75" t="s">
        <v>8</v>
      </c>
      <c r="D9" s="75" t="s">
        <v>53</v>
      </c>
      <c r="E9" s="75" t="s">
        <v>10</v>
      </c>
      <c r="F9" s="75" t="s">
        <v>11</v>
      </c>
      <c r="G9" s="75" t="s">
        <v>12</v>
      </c>
    </row>
    <row r="10" spans="1:7">
      <c r="A10" s="86"/>
      <c r="B10" s="75"/>
      <c r="C10" s="75"/>
      <c r="D10" s="75"/>
      <c r="E10" s="75"/>
      <c r="F10" s="75"/>
      <c r="G10" s="75"/>
    </row>
    <row r="11" spans="1:7">
      <c r="A11" s="27">
        <v>1</v>
      </c>
      <c r="B11" s="71" t="s">
        <v>13</v>
      </c>
      <c r="C11" s="71"/>
      <c r="D11" s="71"/>
      <c r="E11" s="71"/>
      <c r="F11" s="29">
        <f>F14+F15+F17+F18+F20+F21+F24+F25+F26+F28+F29+F30+F32+F33+F34+F36+F37+F38</f>
        <v>149900000</v>
      </c>
      <c r="G11" s="29"/>
    </row>
    <row r="12" spans="1:7">
      <c r="A12" s="33" t="s">
        <v>14</v>
      </c>
      <c r="B12" s="79" t="s">
        <v>54</v>
      </c>
      <c r="C12" s="80"/>
      <c r="D12" s="80"/>
      <c r="E12" s="80"/>
      <c r="F12" s="80"/>
      <c r="G12" s="81"/>
    </row>
    <row r="13" spans="1:7">
      <c r="A13" s="33" t="s">
        <v>55</v>
      </c>
      <c r="B13" s="82" t="s">
        <v>56</v>
      </c>
      <c r="C13" s="83"/>
      <c r="D13" s="83"/>
      <c r="E13" s="83"/>
      <c r="F13" s="83"/>
      <c r="G13" s="84"/>
    </row>
    <row r="14" spans="1:7">
      <c r="A14" s="33"/>
      <c r="B14" s="40" t="s">
        <v>57</v>
      </c>
      <c r="C14" s="30">
        <v>800000</v>
      </c>
      <c r="D14" s="30">
        <v>1</v>
      </c>
      <c r="E14" s="30">
        <v>10</v>
      </c>
      <c r="F14" s="31">
        <f t="shared" ref="F14:F15" si="0">C14*D14*E14</f>
        <v>8000000</v>
      </c>
      <c r="G14" s="32"/>
    </row>
    <row r="15" spans="1:7">
      <c r="A15" s="33"/>
      <c r="B15" s="40" t="s">
        <v>58</v>
      </c>
      <c r="C15" s="30">
        <v>500000</v>
      </c>
      <c r="D15" s="30">
        <v>1</v>
      </c>
      <c r="E15" s="30">
        <v>5</v>
      </c>
      <c r="F15" s="31">
        <f t="shared" si="0"/>
        <v>2500000</v>
      </c>
      <c r="G15" s="32"/>
    </row>
    <row r="16" spans="1:7">
      <c r="A16" s="33" t="s">
        <v>59</v>
      </c>
      <c r="B16" s="82" t="s">
        <v>60</v>
      </c>
      <c r="C16" s="83"/>
      <c r="D16" s="83"/>
      <c r="E16" s="83"/>
      <c r="F16" s="83"/>
      <c r="G16" s="84"/>
    </row>
    <row r="17" spans="1:9">
      <c r="A17" s="33"/>
      <c r="B17" s="40" t="s">
        <v>57</v>
      </c>
      <c r="C17" s="30">
        <v>800000</v>
      </c>
      <c r="D17" s="30">
        <v>1</v>
      </c>
      <c r="E17" s="30">
        <v>10</v>
      </c>
      <c r="F17" s="31">
        <f t="shared" ref="F17:F38" si="1">C17*D17*E17</f>
        <v>8000000</v>
      </c>
      <c r="G17" s="32"/>
    </row>
    <row r="18" spans="1:9">
      <c r="A18" s="33"/>
      <c r="B18" s="40" t="s">
        <v>58</v>
      </c>
      <c r="C18" s="30">
        <v>500000</v>
      </c>
      <c r="D18" s="30">
        <v>1</v>
      </c>
      <c r="E18" s="30">
        <v>5</v>
      </c>
      <c r="F18" s="31">
        <f t="shared" si="1"/>
        <v>2500000</v>
      </c>
      <c r="G18" s="32"/>
    </row>
    <row r="19" spans="1:9">
      <c r="A19" s="33" t="s">
        <v>16</v>
      </c>
      <c r="B19" s="79" t="s">
        <v>61</v>
      </c>
      <c r="C19" s="80"/>
      <c r="D19" s="80"/>
      <c r="E19" s="80"/>
      <c r="F19" s="80"/>
      <c r="G19" s="81"/>
    </row>
    <row r="20" spans="1:9">
      <c r="A20" s="33"/>
      <c r="B20" s="40" t="s">
        <v>57</v>
      </c>
      <c r="C20" s="30">
        <v>800000</v>
      </c>
      <c r="D20" s="30">
        <v>1</v>
      </c>
      <c r="E20" s="30">
        <v>8</v>
      </c>
      <c r="F20" s="31">
        <f t="shared" si="1"/>
        <v>6400000</v>
      </c>
      <c r="G20" s="32"/>
    </row>
    <row r="21" spans="1:9">
      <c r="A21" s="33"/>
      <c r="B21" s="40" t="s">
        <v>58</v>
      </c>
      <c r="C21" s="30">
        <v>500000</v>
      </c>
      <c r="D21" s="30">
        <v>1</v>
      </c>
      <c r="E21" s="30">
        <v>5</v>
      </c>
      <c r="F21" s="31">
        <f t="shared" si="1"/>
        <v>2500000</v>
      </c>
      <c r="G21" s="32"/>
    </row>
    <row r="22" spans="1:9">
      <c r="A22" s="33" t="s">
        <v>18</v>
      </c>
      <c r="B22" s="79" t="s">
        <v>62</v>
      </c>
      <c r="C22" s="80"/>
      <c r="D22" s="80"/>
      <c r="E22" s="80"/>
      <c r="F22" s="80">
        <f t="shared" si="1"/>
        <v>0</v>
      </c>
      <c r="G22" s="81"/>
    </row>
    <row r="23" spans="1:9">
      <c r="A23" s="33" t="s">
        <v>63</v>
      </c>
      <c r="B23" s="82" t="s">
        <v>64</v>
      </c>
      <c r="C23" s="83"/>
      <c r="D23" s="83"/>
      <c r="E23" s="83"/>
      <c r="F23" s="83"/>
      <c r="G23" s="84"/>
    </row>
    <row r="24" spans="1:9">
      <c r="A24" s="33"/>
      <c r="B24" s="40" t="s">
        <v>65</v>
      </c>
      <c r="C24" s="30">
        <v>1000000</v>
      </c>
      <c r="D24" s="30">
        <v>1</v>
      </c>
      <c r="E24" s="30">
        <v>6</v>
      </c>
      <c r="F24" s="31">
        <f t="shared" ref="F24:F26" si="2">C24*D24*E24</f>
        <v>6000000</v>
      </c>
      <c r="G24" s="32"/>
    </row>
    <row r="25" spans="1:9">
      <c r="A25" s="33"/>
      <c r="B25" s="40" t="s">
        <v>57</v>
      </c>
      <c r="C25" s="30">
        <v>800000</v>
      </c>
      <c r="D25" s="30">
        <v>2</v>
      </c>
      <c r="E25" s="30">
        <v>10</v>
      </c>
      <c r="F25" s="31">
        <f t="shared" si="2"/>
        <v>16000000</v>
      </c>
      <c r="G25" s="32"/>
    </row>
    <row r="26" spans="1:9">
      <c r="A26" s="33"/>
      <c r="B26" s="40" t="s">
        <v>66</v>
      </c>
      <c r="C26" s="30">
        <v>500000</v>
      </c>
      <c r="D26" s="30">
        <v>10</v>
      </c>
      <c r="E26" s="30">
        <v>2</v>
      </c>
      <c r="F26" s="31">
        <f t="shared" si="2"/>
        <v>10000000</v>
      </c>
      <c r="G26" s="32"/>
      <c r="I26" s="42"/>
    </row>
    <row r="27" spans="1:9">
      <c r="A27" s="33" t="s">
        <v>67</v>
      </c>
      <c r="B27" s="82" t="s">
        <v>68</v>
      </c>
      <c r="C27" s="83"/>
      <c r="D27" s="83"/>
      <c r="E27" s="83"/>
      <c r="F27" s="83"/>
      <c r="G27" s="84"/>
    </row>
    <row r="28" spans="1:9">
      <c r="A28" s="33"/>
      <c r="B28" s="40" t="s">
        <v>65</v>
      </c>
      <c r="C28" s="30">
        <v>1000000</v>
      </c>
      <c r="D28" s="30">
        <v>1</v>
      </c>
      <c r="E28" s="30">
        <v>6</v>
      </c>
      <c r="F28" s="31">
        <f t="shared" ref="F28:F30" si="3">C28*D28*E28</f>
        <v>6000000</v>
      </c>
      <c r="G28" s="32"/>
    </row>
    <row r="29" spans="1:9">
      <c r="A29" s="33"/>
      <c r="B29" s="40" t="s">
        <v>57</v>
      </c>
      <c r="C29" s="30">
        <v>800000</v>
      </c>
      <c r="D29" s="30">
        <v>2</v>
      </c>
      <c r="E29" s="30">
        <v>10</v>
      </c>
      <c r="F29" s="31">
        <f t="shared" si="3"/>
        <v>16000000</v>
      </c>
      <c r="G29" s="32"/>
    </row>
    <row r="30" spans="1:9">
      <c r="A30" s="33"/>
      <c r="B30" s="40" t="s">
        <v>66</v>
      </c>
      <c r="C30" s="30">
        <v>500000</v>
      </c>
      <c r="D30" s="30">
        <v>6</v>
      </c>
      <c r="E30" s="30">
        <v>3</v>
      </c>
      <c r="F30" s="31">
        <f t="shared" si="3"/>
        <v>9000000</v>
      </c>
      <c r="G30" s="32"/>
    </row>
    <row r="31" spans="1:9">
      <c r="A31" s="33" t="s">
        <v>69</v>
      </c>
      <c r="B31" s="82" t="s">
        <v>70</v>
      </c>
      <c r="C31" s="83"/>
      <c r="D31" s="83"/>
      <c r="E31" s="83"/>
      <c r="F31" s="83"/>
      <c r="G31" s="84"/>
    </row>
    <row r="32" spans="1:9">
      <c r="A32" s="33"/>
      <c r="B32" s="40" t="s">
        <v>65</v>
      </c>
      <c r="C32" s="30">
        <v>1000000</v>
      </c>
      <c r="D32" s="30">
        <v>1</v>
      </c>
      <c r="E32" s="30">
        <v>5</v>
      </c>
      <c r="F32" s="31">
        <f t="shared" ref="F32:F34" si="4">C32*D32*E32</f>
        <v>5000000</v>
      </c>
      <c r="G32" s="32"/>
    </row>
    <row r="33" spans="1:11">
      <c r="A33" s="33"/>
      <c r="B33" s="40" t="s">
        <v>57</v>
      </c>
      <c r="C33" s="30">
        <v>800000</v>
      </c>
      <c r="D33" s="30">
        <v>2</v>
      </c>
      <c r="E33" s="30">
        <v>10</v>
      </c>
      <c r="F33" s="31">
        <f t="shared" si="4"/>
        <v>16000000</v>
      </c>
      <c r="G33" s="32"/>
    </row>
    <row r="34" spans="1:11">
      <c r="A34" s="33"/>
      <c r="B34" s="40" t="s">
        <v>66</v>
      </c>
      <c r="C34" s="30">
        <v>500000</v>
      </c>
      <c r="D34" s="30">
        <v>6</v>
      </c>
      <c r="E34" s="30">
        <v>3</v>
      </c>
      <c r="F34" s="31">
        <f t="shared" si="4"/>
        <v>9000000</v>
      </c>
      <c r="G34" s="32"/>
    </row>
    <row r="35" spans="1:11">
      <c r="A35" s="33" t="s">
        <v>71</v>
      </c>
      <c r="B35" s="79" t="s">
        <v>72</v>
      </c>
      <c r="C35" s="80"/>
      <c r="D35" s="80"/>
      <c r="E35" s="80"/>
      <c r="F35" s="80">
        <f t="shared" si="1"/>
        <v>0</v>
      </c>
      <c r="G35" s="81"/>
    </row>
    <row r="36" spans="1:11">
      <c r="A36" s="33"/>
      <c r="B36" s="40" t="s">
        <v>65</v>
      </c>
      <c r="C36" s="30">
        <v>1000000</v>
      </c>
      <c r="D36" s="30">
        <v>1</v>
      </c>
      <c r="E36" s="30">
        <v>10</v>
      </c>
      <c r="F36" s="31">
        <f t="shared" si="1"/>
        <v>10000000</v>
      </c>
      <c r="G36" s="32"/>
    </row>
    <row r="37" spans="1:11">
      <c r="A37" s="33"/>
      <c r="B37" s="40" t="s">
        <v>57</v>
      </c>
      <c r="C37" s="30">
        <v>800000</v>
      </c>
      <c r="D37" s="30">
        <v>2</v>
      </c>
      <c r="E37" s="30">
        <v>5</v>
      </c>
      <c r="F37" s="31">
        <f t="shared" si="1"/>
        <v>8000000</v>
      </c>
      <c r="G37" s="32"/>
    </row>
    <row r="38" spans="1:11">
      <c r="A38" s="33"/>
      <c r="B38" s="40" t="s">
        <v>66</v>
      </c>
      <c r="C38" s="30">
        <v>500000</v>
      </c>
      <c r="D38" s="30">
        <v>6</v>
      </c>
      <c r="E38" s="30">
        <v>3</v>
      </c>
      <c r="F38" s="31">
        <f t="shared" si="1"/>
        <v>9000000</v>
      </c>
      <c r="G38" s="32"/>
    </row>
    <row r="39" spans="1:11">
      <c r="A39" s="27">
        <v>2</v>
      </c>
      <c r="B39" s="71" t="s">
        <v>73</v>
      </c>
      <c r="C39" s="71"/>
      <c r="D39" s="71"/>
      <c r="E39" s="71"/>
      <c r="F39" s="36">
        <f>SUM(F40:F52)</f>
        <v>49000000</v>
      </c>
      <c r="G39" s="28"/>
    </row>
    <row r="40" spans="1:11">
      <c r="A40" s="26" t="s">
        <v>21</v>
      </c>
      <c r="B40" s="35" t="s">
        <v>22</v>
      </c>
      <c r="C40" s="35"/>
      <c r="D40" s="35"/>
      <c r="E40" s="35"/>
      <c r="F40" s="35"/>
      <c r="G40" s="35"/>
    </row>
    <row r="41" spans="1:11">
      <c r="A41" s="33" t="s">
        <v>74</v>
      </c>
      <c r="B41" s="37" t="s">
        <v>75</v>
      </c>
      <c r="C41" s="30"/>
      <c r="D41" s="30"/>
      <c r="E41" s="33"/>
      <c r="F41" s="31">
        <f t="shared" ref="F41:F45" si="5">C41*D41*E41</f>
        <v>0</v>
      </c>
      <c r="G41" s="31"/>
    </row>
    <row r="42" spans="1:11">
      <c r="A42" s="33"/>
      <c r="B42" s="40" t="s">
        <v>65</v>
      </c>
      <c r="C42" s="30">
        <v>1000000</v>
      </c>
      <c r="D42" s="30">
        <v>1</v>
      </c>
      <c r="E42" s="33">
        <v>5</v>
      </c>
      <c r="F42" s="31">
        <f t="shared" si="5"/>
        <v>5000000</v>
      </c>
      <c r="G42" s="31"/>
    </row>
    <row r="43" spans="1:11">
      <c r="A43" s="33"/>
      <c r="B43" s="40" t="s">
        <v>57</v>
      </c>
      <c r="C43" s="30">
        <v>800000</v>
      </c>
      <c r="D43" s="30">
        <v>1</v>
      </c>
      <c r="E43" s="33">
        <v>10</v>
      </c>
      <c r="F43" s="31">
        <f t="shared" si="5"/>
        <v>8000000</v>
      </c>
      <c r="G43" s="31"/>
    </row>
    <row r="44" spans="1:11">
      <c r="A44" s="33" t="s">
        <v>76</v>
      </c>
      <c r="B44" s="37" t="s">
        <v>77</v>
      </c>
      <c r="C44" s="30"/>
      <c r="D44" s="30"/>
      <c r="E44" s="33"/>
      <c r="F44" s="31">
        <f>15%*13000000</f>
        <v>1950000</v>
      </c>
      <c r="G44" s="30" t="s">
        <v>78</v>
      </c>
    </row>
    <row r="45" spans="1:11" ht="43.2">
      <c r="A45" s="33" t="s">
        <v>79</v>
      </c>
      <c r="B45" s="37" t="s">
        <v>80</v>
      </c>
      <c r="C45" s="30">
        <v>100000</v>
      </c>
      <c r="D45" s="30">
        <v>6</v>
      </c>
      <c r="E45" s="33">
        <v>25</v>
      </c>
      <c r="F45" s="31">
        <f t="shared" si="5"/>
        <v>15000000</v>
      </c>
      <c r="G45" s="31"/>
      <c r="K45" s="54"/>
    </row>
    <row r="46" spans="1:11">
      <c r="A46" s="33" t="s">
        <v>81</v>
      </c>
      <c r="B46" s="37" t="s">
        <v>82</v>
      </c>
      <c r="C46" s="30"/>
      <c r="D46" s="30"/>
      <c r="E46" s="33"/>
      <c r="F46" s="31">
        <v>0</v>
      </c>
      <c r="G46" s="31" t="s">
        <v>83</v>
      </c>
    </row>
    <row r="47" spans="1:11">
      <c r="A47" s="26" t="s">
        <v>34</v>
      </c>
      <c r="B47" s="41" t="s">
        <v>29</v>
      </c>
      <c r="C47" s="30"/>
      <c r="D47" s="39"/>
      <c r="E47" s="33"/>
      <c r="F47" s="31"/>
      <c r="G47" s="31"/>
    </row>
    <row r="48" spans="1:11" ht="28.8">
      <c r="A48" s="33" t="s">
        <v>84</v>
      </c>
      <c r="B48" s="37" t="s">
        <v>30</v>
      </c>
      <c r="C48" s="30"/>
      <c r="D48" s="30"/>
      <c r="E48" s="33"/>
      <c r="F48" s="31">
        <f>7%*F45</f>
        <v>1050000</v>
      </c>
      <c r="G48" s="31" t="s">
        <v>31</v>
      </c>
    </row>
    <row r="49" spans="1:7" s="20" customFormat="1" ht="28.8">
      <c r="A49" s="33" t="s">
        <v>85</v>
      </c>
      <c r="B49" s="37" t="s">
        <v>86</v>
      </c>
      <c r="C49" s="30">
        <v>150</v>
      </c>
      <c r="D49" s="30">
        <v>100000</v>
      </c>
      <c r="E49" s="33">
        <v>1</v>
      </c>
      <c r="F49" s="31">
        <f t="shared" ref="F49" si="6">C49*D49*E49</f>
        <v>15000000</v>
      </c>
      <c r="G49" s="30" t="s">
        <v>87</v>
      </c>
    </row>
    <row r="50" spans="1:7" ht="28.8">
      <c r="A50" s="26" t="s">
        <v>88</v>
      </c>
      <c r="B50" s="35" t="s">
        <v>35</v>
      </c>
      <c r="C50" s="35"/>
      <c r="D50" s="35"/>
      <c r="E50" s="35"/>
      <c r="F50" s="43"/>
      <c r="G50" s="35"/>
    </row>
    <row r="51" spans="1:7" s="21" customFormat="1" ht="28.8">
      <c r="A51" s="33" t="s">
        <v>89</v>
      </c>
      <c r="B51" s="37" t="s">
        <v>90</v>
      </c>
      <c r="C51" s="44"/>
      <c r="D51" s="44"/>
      <c r="E51" s="45"/>
      <c r="F51" s="46">
        <v>2000000</v>
      </c>
      <c r="G51" s="31" t="s">
        <v>91</v>
      </c>
    </row>
    <row r="52" spans="1:7" s="21" customFormat="1" ht="15.55">
      <c r="A52" s="33" t="s">
        <v>92</v>
      </c>
      <c r="B52" s="37" t="s">
        <v>93</v>
      </c>
      <c r="C52" s="44"/>
      <c r="D52" s="44"/>
      <c r="E52" s="45"/>
      <c r="F52" s="46">
        <v>1000000</v>
      </c>
      <c r="G52" s="31" t="s">
        <v>91</v>
      </c>
    </row>
    <row r="53" spans="1:7">
      <c r="A53" s="27">
        <v>3</v>
      </c>
      <c r="B53" s="71" t="s">
        <v>94</v>
      </c>
      <c r="C53" s="71"/>
      <c r="D53" s="71"/>
      <c r="E53" s="71"/>
      <c r="F53" s="36">
        <f>SUM(F55:F63)</f>
        <v>11100000</v>
      </c>
      <c r="G53" s="47"/>
    </row>
    <row r="54" spans="1:7" ht="28.8">
      <c r="A54" s="26"/>
      <c r="B54" s="48" t="s">
        <v>37</v>
      </c>
      <c r="C54" s="30"/>
      <c r="D54" s="30"/>
      <c r="E54" s="49"/>
      <c r="F54" s="31">
        <f t="shared" ref="F54:F63" si="7">C54*D54*E54</f>
        <v>0</v>
      </c>
      <c r="G54" s="50"/>
    </row>
    <row r="55" spans="1:7" s="20" customFormat="1">
      <c r="A55" s="26" t="s">
        <v>95</v>
      </c>
      <c r="B55" s="41" t="s">
        <v>38</v>
      </c>
      <c r="C55" s="41"/>
      <c r="D55" s="41"/>
      <c r="E55" s="41"/>
      <c r="F55" s="41"/>
      <c r="G55" s="41"/>
    </row>
    <row r="56" spans="1:7" s="20" customFormat="1">
      <c r="A56" s="33" t="s">
        <v>96</v>
      </c>
      <c r="B56" s="37" t="s">
        <v>40</v>
      </c>
      <c r="C56" s="30">
        <v>1500000</v>
      </c>
      <c r="D56" s="30">
        <v>1</v>
      </c>
      <c r="E56" s="33">
        <v>1</v>
      </c>
      <c r="F56" s="31">
        <f t="shared" si="7"/>
        <v>1500000</v>
      </c>
      <c r="G56" s="41"/>
    </row>
    <row r="57" spans="1:7" s="20" customFormat="1">
      <c r="A57" s="33" t="s">
        <v>97</v>
      </c>
      <c r="B57" s="37" t="s">
        <v>41</v>
      </c>
      <c r="C57" s="30">
        <v>1000000</v>
      </c>
      <c r="D57" s="30">
        <v>1</v>
      </c>
      <c r="E57" s="33">
        <v>1</v>
      </c>
      <c r="F57" s="31">
        <f t="shared" si="7"/>
        <v>1000000</v>
      </c>
      <c r="G57" s="41"/>
    </row>
    <row r="58" spans="1:7" s="20" customFormat="1">
      <c r="A58" s="33" t="s">
        <v>98</v>
      </c>
      <c r="B58" s="37" t="s">
        <v>42</v>
      </c>
      <c r="C58" s="30">
        <v>800000</v>
      </c>
      <c r="D58" s="30">
        <v>1</v>
      </c>
      <c r="E58" s="33">
        <v>3</v>
      </c>
      <c r="F58" s="31">
        <f t="shared" si="7"/>
        <v>2400000</v>
      </c>
      <c r="G58" s="41"/>
    </row>
    <row r="59" spans="1:7" s="20" customFormat="1">
      <c r="A59" s="33" t="s">
        <v>99</v>
      </c>
      <c r="B59" s="37" t="s">
        <v>43</v>
      </c>
      <c r="C59" s="30">
        <v>300000</v>
      </c>
      <c r="D59" s="30">
        <v>1</v>
      </c>
      <c r="E59" s="33">
        <v>2</v>
      </c>
      <c r="F59" s="31">
        <f t="shared" si="7"/>
        <v>600000</v>
      </c>
      <c r="G59" s="41"/>
    </row>
    <row r="60" spans="1:7" s="20" customFormat="1">
      <c r="A60" s="33" t="s">
        <v>100</v>
      </c>
      <c r="B60" s="37" t="s">
        <v>44</v>
      </c>
      <c r="C60" s="30">
        <v>200000</v>
      </c>
      <c r="D60" s="30">
        <v>1</v>
      </c>
      <c r="E60" s="33">
        <v>10</v>
      </c>
      <c r="F60" s="31">
        <f t="shared" si="7"/>
        <v>2000000</v>
      </c>
      <c r="G60" s="41"/>
    </row>
    <row r="61" spans="1:7" s="20" customFormat="1">
      <c r="A61" s="26" t="s">
        <v>101</v>
      </c>
      <c r="B61" s="41" t="s">
        <v>45</v>
      </c>
      <c r="C61" s="41"/>
      <c r="D61" s="41"/>
      <c r="E61" s="41"/>
      <c r="F61" s="41"/>
      <c r="G61" s="41"/>
    </row>
    <row r="62" spans="1:7" s="20" customFormat="1">
      <c r="A62" s="33" t="s">
        <v>102</v>
      </c>
      <c r="B62" s="37" t="s">
        <v>46</v>
      </c>
      <c r="C62" s="30">
        <v>500000</v>
      </c>
      <c r="D62" s="30">
        <v>1</v>
      </c>
      <c r="E62" s="33">
        <v>3</v>
      </c>
      <c r="F62" s="31">
        <f t="shared" si="7"/>
        <v>1500000</v>
      </c>
      <c r="G62" s="41"/>
    </row>
    <row r="63" spans="1:7" s="20" customFormat="1">
      <c r="A63" s="33" t="s">
        <v>103</v>
      </c>
      <c r="B63" s="37" t="s">
        <v>47</v>
      </c>
      <c r="C63" s="30">
        <v>700000</v>
      </c>
      <c r="D63" s="30">
        <v>1</v>
      </c>
      <c r="E63" s="33">
        <v>3</v>
      </c>
      <c r="F63" s="31">
        <f t="shared" si="7"/>
        <v>2100000</v>
      </c>
      <c r="G63" s="41"/>
    </row>
    <row r="64" spans="1:7">
      <c r="A64" s="76" t="s">
        <v>48</v>
      </c>
      <c r="B64" s="77"/>
      <c r="C64" s="77"/>
      <c r="D64" s="77"/>
      <c r="E64" s="77"/>
      <c r="F64" s="51">
        <f>F11+F39+F53</f>
        <v>210000000</v>
      </c>
      <c r="G64" s="51"/>
    </row>
    <row r="66" spans="1:7" ht="15.55">
      <c r="A66" s="72" t="s">
        <v>49</v>
      </c>
      <c r="B66" s="72"/>
      <c r="C66" s="72"/>
      <c r="D66" s="72"/>
      <c r="E66" s="72"/>
      <c r="F66" s="78" t="s">
        <v>50</v>
      </c>
      <c r="G66" s="78"/>
    </row>
    <row r="67" spans="1:7" ht="15.55">
      <c r="A67" s="72" t="s">
        <v>51</v>
      </c>
      <c r="B67" s="72"/>
      <c r="C67" s="52"/>
      <c r="D67" s="52"/>
      <c r="E67" s="52"/>
      <c r="F67" s="52"/>
      <c r="G67" s="52"/>
    </row>
    <row r="72" spans="1:7">
      <c r="F72" s="53"/>
      <c r="G72" s="53"/>
    </row>
    <row r="73" spans="1:7" ht="15.55">
      <c r="A73" s="72"/>
      <c r="B73" s="72"/>
      <c r="C73" s="72"/>
      <c r="D73" s="72"/>
      <c r="E73" s="72"/>
      <c r="F73" s="73"/>
      <c r="G73" s="73"/>
    </row>
  </sheetData>
  <mergeCells count="30">
    <mergeCell ref="A73:B73"/>
    <mergeCell ref="C73:E73"/>
    <mergeCell ref="F73:G73"/>
    <mergeCell ref="A9:A10"/>
    <mergeCell ref="B9:B10"/>
    <mergeCell ref="C9:C10"/>
    <mergeCell ref="D9:D10"/>
    <mergeCell ref="E9:E10"/>
    <mergeCell ref="F9:F10"/>
    <mergeCell ref="G9:G10"/>
    <mergeCell ref="A64:E64"/>
    <mergeCell ref="A66:B66"/>
    <mergeCell ref="C66:E66"/>
    <mergeCell ref="F66:G66"/>
    <mergeCell ref="A67:B67"/>
    <mergeCell ref="B27:G27"/>
    <mergeCell ref="B31:G31"/>
    <mergeCell ref="B35:G35"/>
    <mergeCell ref="B39:E39"/>
    <mergeCell ref="B53:E53"/>
    <mergeCell ref="B13:G13"/>
    <mergeCell ref="B16:G16"/>
    <mergeCell ref="B19:G19"/>
    <mergeCell ref="B22:G22"/>
    <mergeCell ref="B23:G23"/>
    <mergeCell ref="A1:G1"/>
    <mergeCell ref="A3:G3"/>
    <mergeCell ref="A4:G4"/>
    <mergeCell ref="B11:E11"/>
    <mergeCell ref="B12:G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32"/>
  <sheetViews>
    <sheetView tabSelected="1" view="pageBreakPreview" topLeftCell="A19" zoomScaleNormal="130" zoomScaleSheetLayoutView="100" workbookViewId="0">
      <selection activeCell="H20" sqref="H20"/>
    </sheetView>
  </sheetViews>
  <sheetFormatPr defaultColWidth="9" defaultRowHeight="14.4"/>
  <cols>
    <col min="1" max="1" width="6.69921875" customWidth="1"/>
    <col min="2" max="2" width="31.8984375" customWidth="1"/>
    <col min="3" max="3" width="15.3984375" customWidth="1"/>
    <col min="4" max="4" width="14" customWidth="1"/>
    <col min="5" max="5" width="9.8984375" customWidth="1"/>
    <col min="6" max="6" width="9.69921875" customWidth="1"/>
    <col min="7" max="7" width="15.09765625" customWidth="1"/>
    <col min="8" max="8" width="20.69921875" customWidth="1"/>
  </cols>
  <sheetData>
    <row r="1" spans="1:25" ht="20.3" customHeight="1">
      <c r="A1" s="114" t="s">
        <v>156</v>
      </c>
      <c r="B1" s="114"/>
      <c r="C1" s="115"/>
      <c r="D1" s="116" t="s">
        <v>157</v>
      </c>
      <c r="E1" s="116"/>
      <c r="F1" s="116"/>
      <c r="G1" s="116"/>
      <c r="H1" s="116"/>
      <c r="L1" s="127"/>
      <c r="M1" s="128"/>
    </row>
    <row r="2" spans="1:25" ht="16.7" customHeight="1">
      <c r="A2" s="117" t="s">
        <v>158</v>
      </c>
      <c r="B2" s="117"/>
      <c r="C2" s="118"/>
      <c r="D2" s="117" t="s">
        <v>159</v>
      </c>
      <c r="E2" s="117"/>
      <c r="F2" s="117"/>
      <c r="G2" s="117"/>
      <c r="H2" s="117"/>
      <c r="L2" s="129"/>
    </row>
    <row r="3" spans="1:25" ht="27.65" customHeight="1">
      <c r="D3" s="119" t="s">
        <v>161</v>
      </c>
      <c r="E3" s="119"/>
      <c r="F3" s="119"/>
      <c r="G3" s="119"/>
      <c r="H3" s="119"/>
      <c r="L3" s="130"/>
    </row>
    <row r="4" spans="1:25" ht="87.55" customHeight="1">
      <c r="A4" s="120" t="s">
        <v>163</v>
      </c>
      <c r="B4" s="120"/>
      <c r="C4" s="120"/>
      <c r="D4" s="120"/>
      <c r="E4" s="120"/>
      <c r="F4" s="120"/>
      <c r="G4" s="120"/>
      <c r="H4" s="120"/>
    </row>
    <row r="5" spans="1:25" s="125" customFormat="1" ht="17.3">
      <c r="A5" s="121"/>
      <c r="B5" s="122"/>
      <c r="C5" s="122"/>
      <c r="D5" s="122"/>
      <c r="E5" s="122"/>
      <c r="F5" s="122"/>
      <c r="G5" s="122"/>
      <c r="H5" s="123" t="s">
        <v>160</v>
      </c>
      <c r="I5" s="124"/>
      <c r="J5" s="124"/>
      <c r="K5" s="124"/>
      <c r="L5" s="124"/>
      <c r="M5" s="124"/>
      <c r="N5" s="124"/>
      <c r="O5" s="124"/>
      <c r="P5" s="124"/>
      <c r="Q5" s="124"/>
      <c r="R5" s="124"/>
      <c r="S5" s="124"/>
      <c r="T5" s="124"/>
      <c r="U5" s="124"/>
      <c r="V5" s="124"/>
      <c r="W5" s="124"/>
      <c r="X5" s="124"/>
      <c r="Y5" s="124"/>
    </row>
    <row r="6" spans="1:25">
      <c r="A6" s="85" t="s">
        <v>135</v>
      </c>
      <c r="B6" s="75" t="s">
        <v>7</v>
      </c>
      <c r="C6" s="75" t="s">
        <v>105</v>
      </c>
      <c r="D6" s="75" t="s">
        <v>8</v>
      </c>
      <c r="E6" s="75" t="s">
        <v>53</v>
      </c>
      <c r="F6" s="75" t="s">
        <v>10</v>
      </c>
      <c r="G6" s="75" t="s">
        <v>11</v>
      </c>
      <c r="H6" s="75" t="s">
        <v>12</v>
      </c>
    </row>
    <row r="7" spans="1:25">
      <c r="A7" s="86"/>
      <c r="B7" s="75"/>
      <c r="C7" s="75"/>
      <c r="D7" s="75"/>
      <c r="E7" s="75"/>
      <c r="F7" s="75"/>
      <c r="G7" s="75"/>
      <c r="H7" s="75"/>
    </row>
    <row r="8" spans="1:25" ht="43.2">
      <c r="A8" s="33">
        <v>1</v>
      </c>
      <c r="B8" s="79" t="s">
        <v>134</v>
      </c>
      <c r="C8" s="80"/>
      <c r="D8" s="80"/>
      <c r="E8" s="80"/>
      <c r="F8" s="80"/>
      <c r="G8" s="34">
        <f>SUM(G9:G15)</f>
        <v>17600000</v>
      </c>
      <c r="H8" s="131" t="s">
        <v>165</v>
      </c>
    </row>
    <row r="9" spans="1:25">
      <c r="A9" s="99" t="s">
        <v>14</v>
      </c>
      <c r="B9" s="97" t="s">
        <v>107</v>
      </c>
      <c r="C9" s="33" t="s">
        <v>106</v>
      </c>
      <c r="D9" s="30">
        <v>450000</v>
      </c>
      <c r="E9" s="58">
        <v>3</v>
      </c>
      <c r="F9" s="57">
        <v>3</v>
      </c>
      <c r="G9" s="102">
        <f>D9*E9*F9</f>
        <v>4050000</v>
      </c>
      <c r="H9" s="89" t="s">
        <v>137</v>
      </c>
    </row>
    <row r="10" spans="1:25" ht="28.8">
      <c r="A10" s="99" t="s">
        <v>16</v>
      </c>
      <c r="B10" s="98" t="s">
        <v>77</v>
      </c>
      <c r="C10" s="37"/>
      <c r="D10" s="30"/>
      <c r="E10" s="58"/>
      <c r="F10" s="57"/>
      <c r="G10" s="102">
        <v>600000</v>
      </c>
      <c r="H10" s="30" t="s">
        <v>108</v>
      </c>
    </row>
    <row r="11" spans="1:25">
      <c r="A11" s="99" t="s">
        <v>18</v>
      </c>
      <c r="B11" s="98" t="s">
        <v>82</v>
      </c>
      <c r="C11" s="37"/>
      <c r="D11" s="30"/>
      <c r="E11" s="58"/>
      <c r="F11" s="57"/>
      <c r="G11" s="102"/>
      <c r="H11" s="31"/>
    </row>
    <row r="12" spans="1:25" ht="38.049999999999997">
      <c r="A12" s="33"/>
      <c r="B12" s="61" t="s">
        <v>136</v>
      </c>
      <c r="C12" s="62" t="s">
        <v>106</v>
      </c>
      <c r="D12" s="39">
        <v>100000</v>
      </c>
      <c r="E12" s="59">
        <v>10</v>
      </c>
      <c r="F12" s="59">
        <v>10</v>
      </c>
      <c r="G12" s="102">
        <f>D12*E12*F12</f>
        <v>10000000</v>
      </c>
      <c r="H12" s="31"/>
    </row>
    <row r="13" spans="1:25">
      <c r="A13" s="99" t="s">
        <v>71</v>
      </c>
      <c r="B13" s="98" t="s">
        <v>29</v>
      </c>
      <c r="C13" s="41"/>
      <c r="D13" s="30"/>
      <c r="E13" s="59"/>
      <c r="F13" s="57"/>
      <c r="G13" s="102"/>
      <c r="H13" s="31"/>
    </row>
    <row r="14" spans="1:25" ht="28.8">
      <c r="A14" s="33"/>
      <c r="B14" s="37" t="s">
        <v>30</v>
      </c>
      <c r="C14" s="37"/>
      <c r="D14" s="39"/>
      <c r="E14" s="59"/>
      <c r="F14" s="57"/>
      <c r="G14" s="102">
        <f>7%*G12</f>
        <v>700000.00000000012</v>
      </c>
      <c r="H14" s="31" t="s">
        <v>138</v>
      </c>
    </row>
    <row r="15" spans="1:25" s="20" customFormat="1" ht="28.8">
      <c r="A15" s="33"/>
      <c r="B15" s="37" t="s">
        <v>86</v>
      </c>
      <c r="C15" s="38" t="s">
        <v>141</v>
      </c>
      <c r="D15" s="39">
        <v>300</v>
      </c>
      <c r="E15" s="59">
        <f>15*500</f>
        <v>7500</v>
      </c>
      <c r="F15" s="57">
        <v>1</v>
      </c>
      <c r="G15" s="102">
        <f t="shared" ref="G15" si="0">D15*E15*F15</f>
        <v>2250000</v>
      </c>
      <c r="H15" s="60" t="s">
        <v>140</v>
      </c>
    </row>
    <row r="16" spans="1:25" ht="43.2">
      <c r="A16" s="33">
        <v>2</v>
      </c>
      <c r="B16" s="87" t="s">
        <v>139</v>
      </c>
      <c r="C16" s="80"/>
      <c r="D16" s="80"/>
      <c r="E16" s="80"/>
      <c r="F16" s="80"/>
      <c r="G16" s="34">
        <f>SUM(G17:G19)</f>
        <v>18900000</v>
      </c>
      <c r="H16" s="131" t="s">
        <v>166</v>
      </c>
    </row>
    <row r="17" spans="1:8" s="92" customFormat="1" ht="43.2">
      <c r="A17" s="96" t="s">
        <v>21</v>
      </c>
      <c r="B17" s="126" t="s">
        <v>164</v>
      </c>
      <c r="C17" s="90" t="s">
        <v>106</v>
      </c>
      <c r="D17" s="39">
        <v>450000</v>
      </c>
      <c r="E17" s="39">
        <v>2</v>
      </c>
      <c r="F17" s="39">
        <v>5</v>
      </c>
      <c r="G17" s="103">
        <f>D17*E17*F17</f>
        <v>4500000</v>
      </c>
      <c r="H17" s="91" t="s">
        <v>137</v>
      </c>
    </row>
    <row r="18" spans="1:8" s="92" customFormat="1" ht="42.8" customHeight="1">
      <c r="A18" s="96" t="s">
        <v>34</v>
      </c>
      <c r="B18" s="100" t="s">
        <v>143</v>
      </c>
      <c r="C18" s="90" t="s">
        <v>106</v>
      </c>
      <c r="D18" s="39">
        <v>450000</v>
      </c>
      <c r="E18" s="39">
        <v>2</v>
      </c>
      <c r="F18" s="39">
        <v>8</v>
      </c>
      <c r="G18" s="103">
        <f>D18*E18*F18</f>
        <v>7200000</v>
      </c>
      <c r="H18" s="91" t="s">
        <v>137</v>
      </c>
    </row>
    <row r="19" spans="1:8" s="92" customFormat="1" ht="28.8">
      <c r="A19" s="96" t="s">
        <v>88</v>
      </c>
      <c r="B19" s="101" t="s">
        <v>144</v>
      </c>
      <c r="C19" s="90" t="s">
        <v>106</v>
      </c>
      <c r="D19" s="39">
        <v>450000</v>
      </c>
      <c r="E19" s="39">
        <v>2</v>
      </c>
      <c r="F19" s="39">
        <v>8</v>
      </c>
      <c r="G19" s="103">
        <f>D19*E19*F19</f>
        <v>7200000</v>
      </c>
      <c r="H19" s="91" t="s">
        <v>137</v>
      </c>
    </row>
    <row r="20" spans="1:8">
      <c r="A20" s="33">
        <v>3</v>
      </c>
      <c r="B20" s="87" t="s">
        <v>73</v>
      </c>
      <c r="C20" s="80"/>
      <c r="D20" s="80"/>
      <c r="E20" s="80"/>
      <c r="F20" s="80"/>
      <c r="G20" s="34">
        <f>SUM(G21:G22)</f>
        <v>7200000</v>
      </c>
      <c r="H20" s="35"/>
    </row>
    <row r="21" spans="1:8" s="92" customFormat="1">
      <c r="A21" s="96" t="s">
        <v>95</v>
      </c>
      <c r="B21" s="101" t="s">
        <v>147</v>
      </c>
      <c r="C21" s="90" t="s">
        <v>106</v>
      </c>
      <c r="D21" s="39">
        <v>500000</v>
      </c>
      <c r="E21" s="39">
        <v>2</v>
      </c>
      <c r="F21" s="39">
        <v>5</v>
      </c>
      <c r="G21" s="103">
        <f>D21*E21*F21</f>
        <v>5000000</v>
      </c>
      <c r="H21" s="91"/>
    </row>
    <row r="22" spans="1:8" s="92" customFormat="1">
      <c r="A22" s="96" t="s">
        <v>101</v>
      </c>
      <c r="B22" s="101" t="s">
        <v>145</v>
      </c>
      <c r="C22" s="96" t="s">
        <v>106</v>
      </c>
      <c r="D22" s="39">
        <v>200000</v>
      </c>
      <c r="E22" s="39">
        <v>11</v>
      </c>
      <c r="F22" s="39">
        <v>1</v>
      </c>
      <c r="G22" s="103">
        <f>D22*E22*F22</f>
        <v>2200000</v>
      </c>
      <c r="H22" s="91"/>
    </row>
    <row r="23" spans="1:8" s="92" customFormat="1">
      <c r="A23" s="93" t="s">
        <v>146</v>
      </c>
      <c r="B23" s="94"/>
      <c r="C23" s="94"/>
      <c r="D23" s="94"/>
      <c r="E23" s="94"/>
      <c r="F23" s="95"/>
      <c r="G23" s="104">
        <f>G8+G16+G20</f>
        <v>43700000</v>
      </c>
      <c r="H23" s="91"/>
    </row>
    <row r="25" spans="1:8" s="107" customFormat="1" ht="23.2" customHeight="1">
      <c r="A25" s="105" t="s">
        <v>162</v>
      </c>
      <c r="B25" s="105"/>
      <c r="C25" s="105"/>
      <c r="D25" s="105"/>
      <c r="E25" s="105"/>
      <c r="F25" s="106"/>
      <c r="G25" s="106"/>
    </row>
    <row r="26" spans="1:8" s="110" customFormat="1" ht="16.7">
      <c r="A26" s="108"/>
      <c r="B26" s="108" t="s">
        <v>148</v>
      </c>
      <c r="C26" s="109" t="s">
        <v>149</v>
      </c>
      <c r="D26" s="109"/>
      <c r="E26" s="109"/>
      <c r="F26" s="109"/>
      <c r="G26" s="109" t="s">
        <v>150</v>
      </c>
      <c r="H26" s="109"/>
    </row>
    <row r="27" spans="1:8" s="110" customFormat="1" ht="16.7">
      <c r="A27" s="108"/>
      <c r="B27" s="108" t="s">
        <v>151</v>
      </c>
      <c r="C27" s="109" t="s">
        <v>152</v>
      </c>
      <c r="D27" s="109"/>
      <c r="E27" s="109"/>
      <c r="F27" s="109"/>
      <c r="G27" s="111"/>
      <c r="H27" s="111"/>
    </row>
    <row r="28" spans="1:8" s="110" customFormat="1" ht="16.7">
      <c r="A28" s="108"/>
      <c r="B28" s="108"/>
      <c r="C28" s="111"/>
      <c r="D28" s="111"/>
      <c r="E28" s="111"/>
      <c r="F28" s="111"/>
      <c r="G28" s="111"/>
      <c r="H28" s="111"/>
    </row>
    <row r="29" spans="1:8" s="110" customFormat="1" ht="16.7">
      <c r="A29" s="108"/>
      <c r="B29" s="108"/>
      <c r="C29" s="111"/>
      <c r="D29" s="111"/>
      <c r="E29" s="111"/>
      <c r="F29" s="111"/>
      <c r="G29" s="111"/>
      <c r="H29" s="111"/>
    </row>
    <row r="30" spans="1:8" s="110" customFormat="1" ht="16.7">
      <c r="A30" s="108"/>
      <c r="B30" s="108"/>
      <c r="C30" s="111"/>
      <c r="D30" s="111"/>
      <c r="E30" s="111"/>
      <c r="F30" s="111"/>
      <c r="G30" s="111"/>
      <c r="H30" s="111"/>
    </row>
    <row r="31" spans="1:8" s="110" customFormat="1" ht="16.7">
      <c r="A31" s="108"/>
      <c r="B31" s="108"/>
      <c r="C31" s="111"/>
      <c r="D31" s="111"/>
      <c r="E31" s="111"/>
      <c r="F31" s="111"/>
      <c r="G31" s="111"/>
      <c r="H31" s="111"/>
    </row>
    <row r="32" spans="1:8" s="110" customFormat="1" ht="16.7" customHeight="1">
      <c r="A32" s="112"/>
      <c r="B32" s="113" t="s">
        <v>153</v>
      </c>
      <c r="C32" s="109" t="s">
        <v>154</v>
      </c>
      <c r="D32" s="109"/>
      <c r="E32" s="109"/>
      <c r="F32" s="109"/>
      <c r="G32" s="109" t="s">
        <v>155</v>
      </c>
      <c r="H32" s="109"/>
    </row>
  </sheetData>
  <mergeCells count="24">
    <mergeCell ref="C27:F27"/>
    <mergeCell ref="C32:F32"/>
    <mergeCell ref="G32:H32"/>
    <mergeCell ref="A1:B1"/>
    <mergeCell ref="D1:H1"/>
    <mergeCell ref="A2:B2"/>
    <mergeCell ref="D2:H2"/>
    <mergeCell ref="D3:H3"/>
    <mergeCell ref="A4:H4"/>
    <mergeCell ref="B20:F20"/>
    <mergeCell ref="A23:F23"/>
    <mergeCell ref="A25:E25"/>
    <mergeCell ref="C26:F26"/>
    <mergeCell ref="G26:H26"/>
    <mergeCell ref="B6:B7"/>
    <mergeCell ref="B8:F8"/>
    <mergeCell ref="B16:F16"/>
    <mergeCell ref="C6:C7"/>
    <mergeCell ref="D6:D7"/>
    <mergeCell ref="E6:E7"/>
    <mergeCell ref="F6:F7"/>
    <mergeCell ref="G6:G7"/>
    <mergeCell ref="H6:H7"/>
    <mergeCell ref="A6:A7"/>
  </mergeCells>
  <conditionalFormatting sqref="B12:C12">
    <cfRule type="containsText" dxfId="2" priority="10" stopIfTrue="1" operator="containsText" text="Thành viên chính">
      <formula>NOT(ISERROR(SEARCH("Thành viên chính",B12)))</formula>
    </cfRule>
    <cfRule type="containsText" dxfId="1" priority="11" stopIfTrue="1" operator="containsText" text="Thư ký khoa học">
      <formula>NOT(ISERROR(SEARCH("Thư ký khoa học",B12)))</formula>
    </cfRule>
    <cfRule type="containsText" dxfId="0" priority="12" stopIfTrue="1" operator="containsText" text="Chủ nhiệm đề tài">
      <formula>NOT(ISERROR(SEARCH("Chủ nhiệm đề tài",B12)))</formula>
    </cfRule>
  </conditionalFormatting>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
  <sheetViews>
    <sheetView zoomScale="80" zoomScaleNormal="80" workbookViewId="0">
      <selection activeCell="D17" sqref="D17"/>
    </sheetView>
  </sheetViews>
  <sheetFormatPr defaultColWidth="9" defaultRowHeight="14.4"/>
  <cols>
    <col min="1" max="1" width="9.8984375" customWidth="1"/>
    <col min="2" max="2" width="71.296875" customWidth="1"/>
    <col min="3" max="3" width="11.09765625" customWidth="1"/>
    <col min="4" max="4" width="20.8984375" customWidth="1"/>
    <col min="5" max="5" width="19.8984375" customWidth="1"/>
    <col min="6" max="6" width="15.296875" customWidth="1"/>
  </cols>
  <sheetData>
    <row r="1" spans="1:8" s="65" customFormat="1" ht="17.3">
      <c r="A1" s="63"/>
      <c r="B1" s="64" t="s">
        <v>109</v>
      </c>
      <c r="C1" s="64"/>
      <c r="D1" s="64"/>
      <c r="E1" s="64"/>
      <c r="F1" s="64"/>
    </row>
    <row r="2" spans="1:8" s="65" customFormat="1" ht="17.3">
      <c r="B2" s="66" t="s">
        <v>142</v>
      </c>
      <c r="C2" s="66"/>
      <c r="D2" s="66"/>
      <c r="E2" s="66"/>
      <c r="F2" s="66"/>
    </row>
    <row r="3" spans="1:8" s="65" customFormat="1" ht="42.05" customHeight="1">
      <c r="A3" s="88" t="s">
        <v>110</v>
      </c>
      <c r="B3" s="88"/>
      <c r="C3" s="88"/>
      <c r="D3" s="88"/>
      <c r="E3" s="67"/>
      <c r="F3" s="67"/>
    </row>
    <row r="5" spans="1:8">
      <c r="A5" s="1"/>
      <c r="B5" s="1"/>
      <c r="C5" s="1"/>
      <c r="D5" s="1"/>
      <c r="E5" s="1"/>
      <c r="F5" s="1"/>
    </row>
    <row r="6" spans="1:8" ht="46.65">
      <c r="A6" s="2" t="s">
        <v>111</v>
      </c>
      <c r="B6" s="2" t="s">
        <v>112</v>
      </c>
      <c r="C6" s="3" t="s">
        <v>113</v>
      </c>
      <c r="D6" s="3" t="s">
        <v>114</v>
      </c>
      <c r="E6" s="4" t="s">
        <v>115</v>
      </c>
      <c r="F6" s="5" t="s">
        <v>116</v>
      </c>
    </row>
    <row r="7" spans="1:8" ht="15.55">
      <c r="A7" s="6" t="s">
        <v>117</v>
      </c>
      <c r="B7" s="7" t="s">
        <v>118</v>
      </c>
      <c r="C7" s="7" t="s">
        <v>119</v>
      </c>
      <c r="D7" s="6" t="s">
        <v>120</v>
      </c>
      <c r="E7" s="8" t="s">
        <v>121</v>
      </c>
      <c r="F7" s="9" t="s">
        <v>122</v>
      </c>
    </row>
    <row r="8" spans="1:8" ht="15.55">
      <c r="A8" s="10">
        <v>1</v>
      </c>
      <c r="B8" s="11" t="s">
        <v>123</v>
      </c>
      <c r="C8" s="12">
        <v>1800000</v>
      </c>
      <c r="D8" s="13">
        <v>0.79</v>
      </c>
      <c r="E8" s="14">
        <f>C8*D8</f>
        <v>1422000</v>
      </c>
      <c r="F8" s="15">
        <f>E8*22</f>
        <v>31284000</v>
      </c>
      <c r="H8">
        <v>1</v>
      </c>
    </row>
    <row r="9" spans="1:8" ht="31.1">
      <c r="A9" s="10">
        <v>2</v>
      </c>
      <c r="B9" s="16" t="s">
        <v>124</v>
      </c>
      <c r="C9" s="12">
        <v>1800000</v>
      </c>
      <c r="D9" s="13">
        <v>0.49</v>
      </c>
      <c r="E9" s="14">
        <f t="shared" ref="E9:E11" si="0">C9*D9</f>
        <v>882000</v>
      </c>
      <c r="F9" s="15">
        <f t="shared" ref="F9:F11" si="1">E9*22</f>
        <v>19404000</v>
      </c>
      <c r="H9">
        <v>8</v>
      </c>
    </row>
    <row r="10" spans="1:8" ht="15.55">
      <c r="A10" s="10">
        <v>3</v>
      </c>
      <c r="B10" s="17" t="s">
        <v>125</v>
      </c>
      <c r="C10" s="12">
        <v>1800000</v>
      </c>
      <c r="D10" s="13">
        <v>0.25</v>
      </c>
      <c r="E10" s="14">
        <f t="shared" si="0"/>
        <v>450000</v>
      </c>
      <c r="F10" s="15">
        <f t="shared" si="1"/>
        <v>9900000</v>
      </c>
      <c r="H10">
        <v>6</v>
      </c>
    </row>
    <row r="11" spans="1:8" ht="15.55">
      <c r="A11" s="10">
        <v>4</v>
      </c>
      <c r="B11" s="17" t="s">
        <v>126</v>
      </c>
      <c r="C11" s="12">
        <v>1800000</v>
      </c>
      <c r="D11" s="13">
        <v>0.16</v>
      </c>
      <c r="E11" s="14">
        <f t="shared" si="0"/>
        <v>288000</v>
      </c>
      <c r="F11" s="15">
        <f t="shared" si="1"/>
        <v>6336000</v>
      </c>
    </row>
    <row r="14" spans="1:8" ht="17.3">
      <c r="A14" s="18" t="s">
        <v>127</v>
      </c>
      <c r="B14" s="18"/>
      <c r="C14" s="18"/>
      <c r="D14" s="18"/>
      <c r="F14" s="18"/>
    </row>
    <row r="15" spans="1:8" ht="17.3">
      <c r="A15" s="18"/>
      <c r="B15" s="19" t="s">
        <v>128</v>
      </c>
      <c r="C15" s="18"/>
      <c r="D15" s="18"/>
      <c r="F15" s="18"/>
    </row>
    <row r="16" spans="1:8" ht="17.3">
      <c r="A16" s="18" t="s">
        <v>129</v>
      </c>
      <c r="B16" s="18"/>
      <c r="C16" s="18"/>
      <c r="D16" s="18"/>
      <c r="F16" s="18"/>
    </row>
    <row r="17" spans="1:6" ht="17.3">
      <c r="A17" s="18"/>
      <c r="B17" s="18" t="s">
        <v>130</v>
      </c>
      <c r="C17" s="18"/>
      <c r="D17" s="18"/>
      <c r="F17" s="18"/>
    </row>
    <row r="18" spans="1:6" ht="17.3">
      <c r="A18" s="18"/>
      <c r="B18" s="18" t="s">
        <v>131</v>
      </c>
      <c r="C18" s="18"/>
      <c r="D18" s="18"/>
      <c r="E18" s="18"/>
      <c r="F18" s="18"/>
    </row>
    <row r="19" spans="1:6" ht="17.3">
      <c r="A19" s="18"/>
      <c r="B19" s="18" t="s">
        <v>132</v>
      </c>
      <c r="C19" s="18"/>
      <c r="D19" s="18"/>
      <c r="E19" s="18"/>
      <c r="F19" s="18"/>
    </row>
    <row r="20" spans="1:6" ht="17.3">
      <c r="A20" s="18"/>
      <c r="B20" s="18" t="s">
        <v>133</v>
      </c>
      <c r="C20" s="18"/>
      <c r="D20" s="18"/>
      <c r="E20" s="18"/>
      <c r="F20" s="18"/>
    </row>
  </sheetData>
  <mergeCells count="1">
    <mergeCell ref="A3:D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Du tru ban dau</vt:lpstr>
      <vt:lpstr>De xuat dieu chinh</vt:lpstr>
      <vt:lpstr>Kinh phi dieu chinh</vt:lpstr>
      <vt:lpstr>Kinh phi </vt:lpstr>
      <vt:lpstr>Dinh muc</vt:lpstr>
      <vt:lpstr>'Kinh phi '!loai_1</vt:lpstr>
      <vt:lpstr>'Kinh phi '!loai_1_name</vt:lpstr>
      <vt:lpstr>'Kinh phi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hellllooo</dc:creator>
  <cp:lastModifiedBy>user1</cp:lastModifiedBy>
  <cp:lastPrinted>2024-05-08T07:10:45Z</cp:lastPrinted>
  <dcterms:created xsi:type="dcterms:W3CDTF">2021-05-05T07:04:00Z</dcterms:created>
  <dcterms:modified xsi:type="dcterms:W3CDTF">2024-05-08T07:22:12Z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4DCAAE40908F486787A5EC9F7679B594</vt:lpwstr>
  </property>
  <property fmtid="{D5CDD505-2E9C-101B-9397-08002B2CF9AE}" pid="3" name="KSOProductBuildVer">
    <vt:lpwstr>1033-11.2.0.11498</vt:lpwstr>
  </property>
</Properties>
</file>